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Koen\Documents\AIAT\2020\USB AIAT 2020\Documents\Bureau de calculs\"/>
    </mc:Choice>
  </mc:AlternateContent>
  <bookViews>
    <workbookView xWindow="-360" yWindow="915" windowWidth="15600" windowHeight="9240" tabRatio="280" firstSheet="1" activeTab="1"/>
  </bookViews>
  <sheets>
    <sheet name="Préparation" sheetId="13" r:id="rId1"/>
    <sheet name="Classements" sheetId="4" r:id="rId2"/>
  </sheets>
  <definedNames>
    <definedName name="_xlnm.Print_Area" localSheetId="1">Classements!$BM$11:$BT$18</definedName>
    <definedName name="_xlnm.Print_Area" localSheetId="0">Préparation!$A$74:$F$122</definedName>
    <definedName name="_xlnm.Print_Titles" localSheetId="1">Classements!$A:$D,Classements!$5:$10</definedName>
    <definedName name="_xlnm.Print_Titles" localSheetId="0">Préparation!$71:$73</definedName>
    <definedName name="Général" localSheetId="1">Classements!$BM$5:$BT$18</definedName>
    <definedName name="Général">#REF!</definedName>
    <definedName name="Horaires.de.passage">Préparation!$A$5:$O$62</definedName>
    <definedName name="Maniabilité" localSheetId="1">Classements!$BA$5:$BK$18</definedName>
    <definedName name="Maniabilité">#REF!</definedName>
    <definedName name="Présentation" localSheetId="1">Classements!$Y$5:$AF$18</definedName>
    <definedName name="Présentation">#REF!</definedName>
    <definedName name="Présentation.détail">Classements!$E$5:$X$18</definedName>
    <definedName name="Provisoire" localSheetId="1">Classements!$AU$5:$AZ$18</definedName>
    <definedName name="Provisoire">#REF!</definedName>
    <definedName name="Routier" localSheetId="1">Classements!$AH$5:$AT$18</definedName>
    <definedName name="Routier">#REF!</definedName>
    <definedName name="Spéciaux" localSheetId="1">Classements!#REF!</definedName>
    <definedName name="Spéciaux">#REF!</definedName>
  </definedNames>
  <calcPr calcId="162913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Y17" i="4" l="1"/>
  <c r="Z17" i="4"/>
  <c r="AA17" i="4"/>
  <c r="AB17" i="4"/>
  <c r="CT17" i="4" s="1"/>
  <c r="AC17" i="4"/>
  <c r="Y16" i="4"/>
  <c r="Z16" i="4"/>
  <c r="AA16" i="4"/>
  <c r="AD16" i="4" s="1"/>
  <c r="AB16" i="4"/>
  <c r="CT16" i="4" s="1"/>
  <c r="AC16" i="4"/>
  <c r="Y15" i="4"/>
  <c r="Z15" i="4"/>
  <c r="AA15" i="4"/>
  <c r="AB15" i="4"/>
  <c r="CT15" i="4" s="1"/>
  <c r="AC15" i="4"/>
  <c r="Y14" i="4"/>
  <c r="AD14" i="4" s="1"/>
  <c r="Z14" i="4"/>
  <c r="AA14" i="4"/>
  <c r="AB14" i="4"/>
  <c r="CT14" i="4" s="1"/>
  <c r="AC14" i="4"/>
  <c r="Y13" i="4"/>
  <c r="Z13" i="4"/>
  <c r="AA13" i="4"/>
  <c r="AB13" i="4"/>
  <c r="CT13" i="4" s="1"/>
  <c r="AC13" i="4"/>
  <c r="AD10" i="4"/>
  <c r="AE17" i="4"/>
  <c r="AE16" i="4"/>
  <c r="AE15" i="4"/>
  <c r="AE14" i="4"/>
  <c r="AE13" i="4"/>
  <c r="Y12" i="4"/>
  <c r="Z12" i="4"/>
  <c r="AA12" i="4"/>
  <c r="AB12" i="4"/>
  <c r="CT12" i="4" s="1"/>
  <c r="AC12" i="4"/>
  <c r="AE12" i="4"/>
  <c r="AM12" i="4"/>
  <c r="AP12" i="4"/>
  <c r="AR12" i="4" s="1"/>
  <c r="AS12" i="4" s="1"/>
  <c r="BC12" i="4"/>
  <c r="BE12" i="4"/>
  <c r="BH12" i="4"/>
  <c r="BI12" i="4" s="1"/>
  <c r="BK12" i="4" s="1"/>
  <c r="BQ12" i="4" s="1"/>
  <c r="AM13" i="4"/>
  <c r="AP13" i="4"/>
  <c r="AR13" i="4" s="1"/>
  <c r="AS13" i="4" s="1"/>
  <c r="BC13" i="4"/>
  <c r="BE13" i="4"/>
  <c r="BH13" i="4"/>
  <c r="BI13" i="4" s="1"/>
  <c r="AM14" i="4"/>
  <c r="AP14" i="4"/>
  <c r="AR14" i="4"/>
  <c r="AS14" i="4" s="1"/>
  <c r="AT14" i="4" s="1"/>
  <c r="BC14" i="4"/>
  <c r="BE14" i="4"/>
  <c r="BH14" i="4"/>
  <c r="BI14" i="4" s="1"/>
  <c r="AM15" i="4"/>
  <c r="AP15" i="4"/>
  <c r="AR15" i="4" s="1"/>
  <c r="AS15" i="4" s="1"/>
  <c r="BC15" i="4"/>
  <c r="BE15" i="4"/>
  <c r="BH15" i="4"/>
  <c r="BI15" i="4" s="1"/>
  <c r="AM16" i="4"/>
  <c r="AP16" i="4"/>
  <c r="AR16" i="4" s="1"/>
  <c r="AS16" i="4" s="1"/>
  <c r="AT16" i="4" s="1"/>
  <c r="BC16" i="4"/>
  <c r="BE16" i="4"/>
  <c r="BH16" i="4"/>
  <c r="BI16" i="4" s="1"/>
  <c r="AM17" i="4"/>
  <c r="AP17" i="4"/>
  <c r="AR17" i="4" s="1"/>
  <c r="AS17" i="4" s="1"/>
  <c r="AT17" i="4" s="1"/>
  <c r="BC17" i="4"/>
  <c r="BE17" i="4"/>
  <c r="BH17" i="4"/>
  <c r="BI17" i="4" s="1"/>
  <c r="X15" i="4"/>
  <c r="R15" i="4"/>
  <c r="L15" i="4"/>
  <c r="X17" i="4"/>
  <c r="R17" i="4"/>
  <c r="L17" i="4"/>
  <c r="X16" i="4"/>
  <c r="R16" i="4"/>
  <c r="L16" i="4"/>
  <c r="X13" i="4"/>
  <c r="R13" i="4"/>
  <c r="L13" i="4"/>
  <c r="X14" i="4"/>
  <c r="R14" i="4"/>
  <c r="L14" i="4"/>
  <c r="BW15" i="4"/>
  <c r="BW17" i="4"/>
  <c r="BW16" i="4"/>
  <c r="BW13" i="4"/>
  <c r="BW14" i="4"/>
  <c r="BW12" i="4"/>
  <c r="X12" i="4"/>
  <c r="R12" i="4"/>
  <c r="L12" i="4"/>
  <c r="K10" i="13"/>
  <c r="K11" i="13" s="1"/>
  <c r="K12" i="13" s="1"/>
  <c r="K16" i="13" s="1"/>
  <c r="K17" i="13" s="1"/>
  <c r="K18" i="13" s="1"/>
  <c r="K19" i="13" s="1"/>
  <c r="K53" i="13" s="1"/>
  <c r="K54" i="13" s="1"/>
  <c r="K13" i="13" s="1"/>
  <c r="K20" i="13" s="1"/>
  <c r="K15" i="13" s="1"/>
  <c r="K22" i="13" s="1"/>
  <c r="K55" i="13" s="1"/>
  <c r="K59" i="13" s="1"/>
  <c r="K14" i="13" s="1"/>
  <c r="K21" i="13" s="1"/>
  <c r="K23" i="13" s="1"/>
  <c r="K24" i="13" s="1"/>
  <c r="K25" i="13" s="1"/>
  <c r="K26" i="13" s="1"/>
  <c r="K27" i="13" s="1"/>
  <c r="K28" i="13" s="1"/>
  <c r="K29" i="13" s="1"/>
  <c r="K30" i="13" s="1"/>
  <c r="K31" i="13" s="1"/>
  <c r="K32" i="13" s="1"/>
  <c r="K33" i="13" s="1"/>
  <c r="K34" i="13" s="1"/>
  <c r="K35" i="13" s="1"/>
  <c r="K36" i="13" s="1"/>
  <c r="K37" i="13" s="1"/>
  <c r="K38" i="13" s="1"/>
  <c r="K39" i="13" s="1"/>
  <c r="K40" i="13" s="1"/>
  <c r="K41" i="13" s="1"/>
  <c r="K42" i="13" s="1"/>
  <c r="K43" i="13" s="1"/>
  <c r="K44" i="13" s="1"/>
  <c r="K45" i="13" s="1"/>
  <c r="K46" i="13" s="1"/>
  <c r="K47" i="13" s="1"/>
  <c r="K48" i="13" s="1"/>
  <c r="K49" i="13" s="1"/>
  <c r="K50" i="13" s="1"/>
  <c r="K51" i="13" s="1"/>
  <c r="K52" i="13" s="1"/>
  <c r="K56" i="13" s="1"/>
  <c r="K57" i="13" s="1"/>
  <c r="K58" i="13" s="1"/>
  <c r="K60" i="13" s="1"/>
  <c r="K61" i="13" s="1"/>
  <c r="K62" i="13" s="1"/>
  <c r="I60" i="13"/>
  <c r="J60" i="13" s="1"/>
  <c r="I59" i="13"/>
  <c r="J59" i="13" s="1"/>
  <c r="I18" i="13"/>
  <c r="J18" i="13" s="1"/>
  <c r="O10" i="13"/>
  <c r="O11" i="13" s="1"/>
  <c r="O12" i="13" s="1"/>
  <c r="O13" i="13" s="1"/>
  <c r="O14" i="13" s="1"/>
  <c r="O15" i="13" s="1"/>
  <c r="O16" i="13" s="1"/>
  <c r="O17" i="13" s="1"/>
  <c r="O18" i="13" s="1"/>
  <c r="O19" i="13" s="1"/>
  <c r="O20" i="13" s="1"/>
  <c r="O21" i="13" s="1"/>
  <c r="O22" i="13" s="1"/>
  <c r="O23" i="13" s="1"/>
  <c r="O24" i="13" s="1"/>
  <c r="O25" i="13" s="1"/>
  <c r="O26" i="13" s="1"/>
  <c r="O27" i="13" s="1"/>
  <c r="O28" i="13" s="1"/>
  <c r="O29" i="13" s="1"/>
  <c r="O30" i="13" s="1"/>
  <c r="O31" i="13" s="1"/>
  <c r="O32" i="13" s="1"/>
  <c r="O33" i="13" s="1"/>
  <c r="O34" i="13" s="1"/>
  <c r="O35" i="13" s="1"/>
  <c r="O36" i="13" s="1"/>
  <c r="O37" i="13" s="1"/>
  <c r="O38" i="13" s="1"/>
  <c r="O39" i="13" s="1"/>
  <c r="O40" i="13" s="1"/>
  <c r="O41" i="13" s="1"/>
  <c r="O42" i="13" s="1"/>
  <c r="O43" i="13" s="1"/>
  <c r="O44" i="13" s="1"/>
  <c r="O45" i="13" s="1"/>
  <c r="O46" i="13" s="1"/>
  <c r="O47" i="13" s="1"/>
  <c r="O48" i="13" s="1"/>
  <c r="O49" i="13" s="1"/>
  <c r="O50" i="13" s="1"/>
  <c r="O51" i="13" s="1"/>
  <c r="O52" i="13" s="1"/>
  <c r="O53" i="13" s="1"/>
  <c r="O54" i="13" s="1"/>
  <c r="O55" i="13" s="1"/>
  <c r="O56" i="13" s="1"/>
  <c r="O57" i="13" s="1"/>
  <c r="O58" i="13" s="1"/>
  <c r="O59" i="13" s="1"/>
  <c r="O60" i="13" s="1"/>
  <c r="O61" i="13" s="1"/>
  <c r="O62" i="13" s="1"/>
  <c r="F10" i="13"/>
  <c r="F11" i="13"/>
  <c r="F12" i="13" s="1"/>
  <c r="F13" i="13" s="1"/>
  <c r="F14" i="13" s="1"/>
  <c r="F15" i="13" s="1"/>
  <c r="F16" i="13" s="1"/>
  <c r="F17" i="13" s="1"/>
  <c r="F18" i="13" s="1"/>
  <c r="F19" i="13" s="1"/>
  <c r="F20" i="13" s="1"/>
  <c r="F21" i="13" s="1"/>
  <c r="F22" i="13" s="1"/>
  <c r="F23" i="13" s="1"/>
  <c r="F24" i="13" s="1"/>
  <c r="F25" i="13" s="1"/>
  <c r="F26" i="13" s="1"/>
  <c r="F27" i="13" s="1"/>
  <c r="F28" i="13" s="1"/>
  <c r="F29" i="13" s="1"/>
  <c r="F30" i="13" s="1"/>
  <c r="F31" i="13" s="1"/>
  <c r="F32" i="13" s="1"/>
  <c r="F33" i="13" s="1"/>
  <c r="F34" i="13" s="1"/>
  <c r="F35" i="13" s="1"/>
  <c r="F36" i="13" s="1"/>
  <c r="F37" i="13" s="1"/>
  <c r="F38" i="13" s="1"/>
  <c r="F39" i="13" s="1"/>
  <c r="F40" i="13" s="1"/>
  <c r="F41" i="13" s="1"/>
  <c r="F42" i="13" s="1"/>
  <c r="F43" i="13" s="1"/>
  <c r="F44" i="13" s="1"/>
  <c r="F45" i="13" s="1"/>
  <c r="F46" i="13" s="1"/>
  <c r="F47" i="13" s="1"/>
  <c r="F48" i="13" s="1"/>
  <c r="F49" i="13" s="1"/>
  <c r="F50" i="13" s="1"/>
  <c r="F51" i="13" s="1"/>
  <c r="F52" i="13" s="1"/>
  <c r="F53" i="13" s="1"/>
  <c r="F54" i="13" s="1"/>
  <c r="F55" i="13" s="1"/>
  <c r="F56" i="13" s="1"/>
  <c r="F57" i="13" s="1"/>
  <c r="F58" i="13" s="1"/>
  <c r="F59" i="13" s="1"/>
  <c r="F60" i="13" s="1"/>
  <c r="F61" i="13" s="1"/>
  <c r="F62" i="13" s="1"/>
  <c r="I61" i="13"/>
  <c r="J61" i="13"/>
  <c r="I31" i="13"/>
  <c r="J31" i="13" s="1"/>
  <c r="I30" i="13"/>
  <c r="J30" i="13"/>
  <c r="I29" i="13"/>
  <c r="J29" i="13" s="1"/>
  <c r="I13" i="13"/>
  <c r="J13" i="13" s="1"/>
  <c r="I12" i="13"/>
  <c r="J12" i="13" s="1"/>
  <c r="I11" i="13"/>
  <c r="J11" i="13"/>
  <c r="I10" i="13"/>
  <c r="J10" i="13" s="1"/>
  <c r="I9" i="13"/>
  <c r="I19" i="13"/>
  <c r="J19" i="13" s="1"/>
  <c r="I26" i="13"/>
  <c r="J26" i="13" s="1"/>
  <c r="I27" i="13"/>
  <c r="J27" i="13" s="1"/>
  <c r="I28" i="13"/>
  <c r="J28" i="13"/>
  <c r="I32" i="13"/>
  <c r="J32" i="13" s="1"/>
  <c r="I33" i="13"/>
  <c r="J33" i="13"/>
  <c r="I62" i="13"/>
  <c r="J62" i="13" s="1"/>
  <c r="I58" i="13"/>
  <c r="J58" i="13"/>
  <c r="I57" i="13"/>
  <c r="J57" i="13" s="1"/>
  <c r="I54" i="13"/>
  <c r="J54" i="13" s="1"/>
  <c r="I53" i="13"/>
  <c r="J53" i="13" s="1"/>
  <c r="I52" i="13"/>
  <c r="J52" i="13"/>
  <c r="I51" i="13"/>
  <c r="J51" i="13" s="1"/>
  <c r="I50" i="13"/>
  <c r="J50" i="13"/>
  <c r="I49" i="13"/>
  <c r="J49" i="13" s="1"/>
  <c r="I48" i="13"/>
  <c r="J48" i="13"/>
  <c r="I47" i="13"/>
  <c r="J47" i="13" s="1"/>
  <c r="I46" i="13"/>
  <c r="J46" i="13" s="1"/>
  <c r="I45" i="13"/>
  <c r="J45" i="13" s="1"/>
  <c r="I44" i="13"/>
  <c r="J44" i="13"/>
  <c r="I43" i="13"/>
  <c r="J43" i="13" s="1"/>
  <c r="I42" i="13"/>
  <c r="J42" i="13"/>
  <c r="I41" i="13"/>
  <c r="J41" i="13" s="1"/>
  <c r="I40" i="13"/>
  <c r="J40" i="13"/>
  <c r="I39" i="13"/>
  <c r="J39" i="13" s="1"/>
  <c r="I38" i="13"/>
  <c r="J38" i="13" s="1"/>
  <c r="I37" i="13"/>
  <c r="J37" i="13" s="1"/>
  <c r="I36" i="13"/>
  <c r="J36" i="13"/>
  <c r="I35" i="13"/>
  <c r="J35" i="13" s="1"/>
  <c r="I34" i="13"/>
  <c r="J34" i="13"/>
  <c r="I25" i="13"/>
  <c r="J25" i="13" s="1"/>
  <c r="I24" i="13"/>
  <c r="J24" i="13"/>
  <c r="I23" i="13"/>
  <c r="J23" i="13" s="1"/>
  <c r="I22" i="13"/>
  <c r="J22" i="13" s="1"/>
  <c r="I21" i="13"/>
  <c r="J21" i="13" s="1"/>
  <c r="I20" i="13"/>
  <c r="J20" i="13"/>
  <c r="I17" i="13"/>
  <c r="J17" i="13" s="1"/>
  <c r="I16" i="13"/>
  <c r="J16" i="13"/>
  <c r="I15" i="13"/>
  <c r="J15" i="13" s="1"/>
  <c r="I14" i="13"/>
  <c r="J14" i="13"/>
  <c r="J9" i="13"/>
  <c r="D67" i="13"/>
  <c r="BK14" i="4" l="1"/>
  <c r="BQ14" i="4" s="1"/>
  <c r="BK16" i="4"/>
  <c r="BQ16" i="4" s="1"/>
  <c r="AT13" i="4"/>
  <c r="AD15" i="4"/>
  <c r="AF15" i="4" s="1"/>
  <c r="AT15" i="4"/>
  <c r="AT12" i="4"/>
  <c r="CU12" i="4"/>
  <c r="AD17" i="4"/>
  <c r="AF17" i="4" s="1"/>
  <c r="AF14" i="4"/>
  <c r="AD13" i="4"/>
  <c r="AF13" i="4" s="1"/>
  <c r="BK17" i="4"/>
  <c r="BQ17" i="4" s="1"/>
  <c r="BK15" i="4"/>
  <c r="BQ15" i="4" s="1"/>
  <c r="BK13" i="4"/>
  <c r="BQ13" i="4" s="1"/>
  <c r="BR15" i="4" s="1"/>
  <c r="AD12" i="4"/>
  <c r="AF12" i="4" s="1"/>
  <c r="BM12" i="4" s="1"/>
  <c r="AF16" i="4"/>
  <c r="BM16" i="4" s="1"/>
  <c r="BM14" i="4"/>
  <c r="BL14" i="4"/>
  <c r="AU14" i="4"/>
  <c r="BL16" i="4"/>
  <c r="BR16" i="4"/>
  <c r="BO17" i="4"/>
  <c r="AW17" i="4"/>
  <c r="BO16" i="4"/>
  <c r="AW16" i="4"/>
  <c r="BO15" i="4"/>
  <c r="AW15" i="4"/>
  <c r="BO14" i="4"/>
  <c r="AW14" i="4"/>
  <c r="BO13" i="4"/>
  <c r="AW13" i="4"/>
  <c r="BO12" i="4"/>
  <c r="AW12" i="4"/>
  <c r="CU13" i="4"/>
  <c r="CU14" i="4"/>
  <c r="CU15" i="4"/>
  <c r="CU16" i="4"/>
  <c r="CU17" i="4"/>
  <c r="AU15" i="4" l="1"/>
  <c r="BM15" i="4"/>
  <c r="BL17" i="4"/>
  <c r="BM17" i="4"/>
  <c r="BN17" i="4" s="1"/>
  <c r="AU17" i="4"/>
  <c r="AU12" i="4"/>
  <c r="BL12" i="4"/>
  <c r="AX12" i="4"/>
  <c r="BR12" i="4"/>
  <c r="BM13" i="4"/>
  <c r="AU13" i="4"/>
  <c r="BL13" i="4"/>
  <c r="BP12" i="4"/>
  <c r="BR13" i="4"/>
  <c r="AU16" i="4"/>
  <c r="AY16" i="4" s="1"/>
  <c r="BL15" i="4"/>
  <c r="BR14" i="4"/>
  <c r="BR17" i="4"/>
  <c r="BS17" i="4"/>
  <c r="AY15" i="4"/>
  <c r="AV15" i="4"/>
  <c r="CR15" i="4"/>
  <c r="BS13" i="4"/>
  <c r="AV16" i="4"/>
  <c r="CR16" i="4"/>
  <c r="BS16" i="4"/>
  <c r="BN16" i="4"/>
  <c r="CR12" i="4"/>
  <c r="AY12" i="4"/>
  <c r="AV12" i="4"/>
  <c r="BS12" i="4"/>
  <c r="AX13" i="4"/>
  <c r="AX15" i="4"/>
  <c r="AX17" i="4"/>
  <c r="BP13" i="4"/>
  <c r="BP14" i="4"/>
  <c r="BP15" i="4"/>
  <c r="BP16" i="4"/>
  <c r="BP17" i="4"/>
  <c r="AY17" i="4"/>
  <c r="CR17" i="4"/>
  <c r="AV17" i="4"/>
  <c r="BS15" i="4"/>
  <c r="BN15" i="4"/>
  <c r="AY13" i="4"/>
  <c r="CR13" i="4"/>
  <c r="AV13" i="4"/>
  <c r="AV14" i="4"/>
  <c r="AY14" i="4"/>
  <c r="CR14" i="4"/>
  <c r="BS14" i="4"/>
  <c r="AX14" i="4"/>
  <c r="AX16" i="4"/>
  <c r="BN13" i="4" l="1"/>
  <c r="CS17" i="4"/>
  <c r="CS14" i="4"/>
  <c r="BN12" i="4"/>
  <c r="BN14" i="4"/>
  <c r="CS15" i="4"/>
  <c r="CS12" i="4"/>
  <c r="CS16" i="4"/>
  <c r="CS13" i="4"/>
  <c r="AZ14" i="4"/>
  <c r="BT15" i="4"/>
  <c r="BU15" i="4"/>
  <c r="BU12" i="4"/>
  <c r="BT12" i="4"/>
  <c r="BT16" i="4"/>
  <c r="BU16" i="4"/>
  <c r="AZ13" i="4"/>
  <c r="AZ12" i="4"/>
  <c r="AZ16" i="4"/>
  <c r="BT14" i="4"/>
  <c r="BU14" i="4"/>
  <c r="BT13" i="4"/>
  <c r="BU13" i="4"/>
  <c r="BT17" i="4"/>
  <c r="BU17" i="4"/>
  <c r="AZ17" i="4"/>
  <c r="AZ15" i="4"/>
</calcChain>
</file>

<file path=xl/comments1.xml><?xml version="1.0" encoding="utf-8"?>
<comments xmlns="http://schemas.openxmlformats.org/spreadsheetml/2006/main">
  <authors>
    <author>h p</author>
  </authors>
  <commentList>
    <comment ref="G6" authorId="0" shapeId="0">
      <text>
        <r>
          <rPr>
            <b/>
            <sz val="9"/>
            <color indexed="81"/>
            <rFont val="Times New Roman"/>
          </rPr>
          <t>Col EFG
Titre en en-tête :  "VOIES ET EMPATTEMENTS" 
A5 "Commissaire :"F5 : "Tel portable :"
Destinataire : Présentation Nb à imprimer : 1</t>
        </r>
      </text>
    </comment>
    <comment ref="L6" authorId="0" shapeId="0">
      <text>
        <r>
          <rPr>
            <b/>
            <sz val="9"/>
            <color indexed="81"/>
            <rFont val="Times New Roman"/>
          </rPr>
          <t xml:space="preserve">Col EJK
1. Titre en en-tête "Routier / DEPART"  
K7 : "PARTI A :"
A5 "Commissaire :"
E5 : "Tel portable :"
</t>
        </r>
        <r>
          <rPr>
            <sz val="9"/>
            <color indexed="81"/>
            <rFont val="Times New Roman"/>
          </rPr>
          <t xml:space="preserve">
</t>
        </r>
        <r>
          <rPr>
            <b/>
            <sz val="9"/>
            <color indexed="81"/>
            <rFont val="Times New Roman"/>
          </rPr>
          <t>2. Titre en en-tête : "Routier / ARRIVEE"
K7 : "ARRIVE A :"
3. Titre en en-tête : "Routier / PC 1"
pui PC2, etc..., 
K7 : "PENALITES"
Destinataires : commissaires de respectivement : départ du routier, arrivée du routier, chacun des PC du routier
Pour chaque tableau, nb à imprimer : 1 par tranche de 15 concurrents
environ</t>
        </r>
      </text>
    </comment>
  </commentList>
</comments>
</file>

<file path=xl/comments2.xml><?xml version="1.0" encoding="utf-8"?>
<comments xmlns="http://schemas.openxmlformats.org/spreadsheetml/2006/main">
  <authors>
    <author>h p</author>
  </authors>
  <commentList>
    <comment ref="BA8" authorId="0" shapeId="0">
      <text>
        <r>
          <rPr>
            <b/>
            <sz val="12"/>
            <color indexed="81"/>
            <rFont val="Times New Roman"/>
          </rPr>
          <t xml:space="preserve">NOUVEAU !!
</t>
        </r>
        <r>
          <rPr>
            <b/>
            <u/>
            <sz val="12"/>
            <color indexed="81"/>
            <rFont val="Times New Roman"/>
          </rPr>
          <t>5pts</t>
        </r>
        <r>
          <rPr>
            <b/>
            <sz val="12"/>
            <color indexed="81"/>
            <rFont val="Times New Roman"/>
          </rPr>
          <t xml:space="preserve"> à saisir si la tenue lors de la reconnaissance une heure avant (donc en présence de public) était inconvenante
</t>
        </r>
        <r>
          <rPr>
            <b/>
            <u/>
            <sz val="12"/>
            <color indexed="81"/>
            <rFont val="Times New Roman"/>
          </rPr>
          <t>10 pts</t>
        </r>
        <r>
          <rPr>
            <b/>
            <sz val="12"/>
            <color indexed="81"/>
            <rFont val="Times New Roman"/>
          </rPr>
          <t xml:space="preserve"> s'il y a changement de harnais ou de nombre de passagers entre la présentation et la mania</t>
        </r>
      </text>
    </comment>
    <comment ref="BJ8" authorId="0" shapeId="0">
      <text>
        <r>
          <rPr>
            <b/>
            <sz val="12"/>
            <color indexed="81"/>
            <rFont val="Times New Roman"/>
          </rPr>
          <t>NOUVEAU !!
10pts à saisir si le meneur a utilisé ses freins pendant la mania</t>
        </r>
      </text>
    </comment>
    <comment ref="AD10" authorId="0" shapeId="0">
      <text>
        <r>
          <rPr>
            <b/>
            <sz val="12"/>
            <color indexed="81"/>
            <rFont val="Times New Roman"/>
          </rPr>
          <t>NOUVEAU !! 
Puisque les juges notent sur 20</t>
        </r>
      </text>
    </comment>
    <comment ref="AF10" authorId="0" shapeId="0">
      <text>
        <r>
          <rPr>
            <b/>
            <sz val="12"/>
            <color indexed="81"/>
            <rFont val="Times New Roman"/>
          </rPr>
          <t>NOUVEAU 
pour que la notation sur 20 n'aie pas d'impact sur la quantité de points de pénalités</t>
        </r>
      </text>
    </comment>
  </commentList>
</comments>
</file>

<file path=xl/sharedStrings.xml><?xml version="1.0" encoding="utf-8"?>
<sst xmlns="http://schemas.openxmlformats.org/spreadsheetml/2006/main" count="516" uniqueCount="287">
  <si>
    <t>NOUVELLE VERSION</t>
    <phoneticPr fontId="11" type="noConversion"/>
  </si>
  <si>
    <t>D. FANCONY</t>
    <phoneticPr fontId="11" type="noConversion"/>
  </si>
  <si>
    <t>CLASSEMENT PROVISOIRE</t>
    <phoneticPr fontId="11" type="noConversion"/>
  </si>
  <si>
    <t>Charrette anglaise 1900</t>
  </si>
  <si>
    <t>Dog Cart 1885</t>
  </si>
  <si>
    <t>Cabriolet à 6 ressorts 1889</t>
  </si>
  <si>
    <t>Coupé de ville 1890</t>
  </si>
  <si>
    <t>Break de chasse 1890</t>
  </si>
  <si>
    <t>Petit Duc 1900</t>
  </si>
  <si>
    <t>Stanhope Gig 1910</t>
  </si>
  <si>
    <t>Stanhope Phaëton 1890</t>
  </si>
  <si>
    <t>Dog cart 1890</t>
  </si>
  <si>
    <t>Dog Cart 1903</t>
  </si>
  <si>
    <t>Schnaps Phaëton 1900</t>
  </si>
  <si>
    <t>Break 1900</t>
  </si>
  <si>
    <t>Phaëton Siamois 1890</t>
  </si>
  <si>
    <t>Skelton Gig 1892</t>
  </si>
  <si>
    <t>Break de chasse 1905</t>
  </si>
  <si>
    <t>4 Chvx, Poneys</t>
  </si>
  <si>
    <t>Spider Phaëton 1860</t>
  </si>
  <si>
    <t>Break wagonnette 1900</t>
  </si>
  <si>
    <t>Phaëton 1894</t>
  </si>
  <si>
    <t>Napoléon Phaëton 1890</t>
  </si>
  <si>
    <t>2 poneys &amp; ânes</t>
    <phoneticPr fontId="32" type="noConversion"/>
  </si>
  <si>
    <t>E</t>
    <phoneticPr fontId="32" type="noConversion"/>
  </si>
  <si>
    <t>3 équ.</t>
    <phoneticPr fontId="32" type="noConversion"/>
  </si>
  <si>
    <t>GB</t>
    <phoneticPr fontId="32" type="noConversion"/>
  </si>
  <si>
    <t>L</t>
    <phoneticPr fontId="32" type="noConversion"/>
  </si>
  <si>
    <t>F</t>
    <phoneticPr fontId="32" type="noConversion"/>
  </si>
  <si>
    <t>CH</t>
    <phoneticPr fontId="32" type="noConversion"/>
  </si>
  <si>
    <t>St. JARMAN</t>
    <phoneticPr fontId="32" type="noConversion"/>
  </si>
  <si>
    <t>P. BERENS-SCOTT</t>
    <phoneticPr fontId="32" type="noConversion"/>
  </si>
  <si>
    <t>E. BÜRGE-SUTTER</t>
    <phoneticPr fontId="32" type="noConversion"/>
  </si>
  <si>
    <t>F. NOËL</t>
    <phoneticPr fontId="32" type="noConversion"/>
  </si>
  <si>
    <t>J. STETTLER</t>
    <phoneticPr fontId="32" type="noConversion"/>
  </si>
  <si>
    <t>A. GRITTI</t>
    <phoneticPr fontId="32" type="noConversion"/>
  </si>
  <si>
    <t>JP DESMESURES / MONTEBELLO</t>
    <phoneticPr fontId="32" type="noConversion"/>
  </si>
  <si>
    <t>Ph. SASSATELLI</t>
    <phoneticPr fontId="32" type="noConversion"/>
  </si>
  <si>
    <t>F</t>
    <phoneticPr fontId="32" type="noConversion"/>
  </si>
  <si>
    <t>C. MACREZ</t>
    <phoneticPr fontId="32" type="noConversion"/>
  </si>
  <si>
    <t>J. CLARKE</t>
    <phoneticPr fontId="32" type="noConversion"/>
  </si>
  <si>
    <t>C. de GRUNNE</t>
    <phoneticPr fontId="32" type="noConversion"/>
  </si>
  <si>
    <t>D</t>
    <phoneticPr fontId="32" type="noConversion"/>
  </si>
  <si>
    <t>B. LOCKEFEER</t>
    <phoneticPr fontId="32" type="noConversion"/>
  </si>
  <si>
    <t>NL</t>
    <phoneticPr fontId="32" type="noConversion"/>
  </si>
  <si>
    <t>R. BERRY / ANDREWS</t>
    <phoneticPr fontId="32" type="noConversion"/>
  </si>
  <si>
    <t>GB</t>
    <phoneticPr fontId="32" type="noConversion"/>
  </si>
  <si>
    <t>Coeff</t>
    <phoneticPr fontId="11" type="noConversion"/>
  </si>
  <si>
    <t>Pén.</t>
    <phoneticPr fontId="11" type="noConversion"/>
  </si>
  <si>
    <t>voit.</t>
    <phoneticPr fontId="11" type="noConversion"/>
  </si>
  <si>
    <t>1 ou 3</t>
    <phoneticPr fontId="11" type="noConversion"/>
  </si>
  <si>
    <t>1 poney &amp; âne</t>
    <phoneticPr fontId="11" type="noConversion"/>
  </si>
  <si>
    <t>1 poney&amp;âne</t>
    <phoneticPr fontId="32" type="noConversion"/>
  </si>
  <si>
    <t>Dog Cart 1905</t>
  </si>
  <si>
    <t>1,5 m</t>
  </si>
  <si>
    <t>3  m</t>
  </si>
  <si>
    <t>sur PC</t>
  </si>
  <si>
    <t>P C</t>
  </si>
  <si>
    <t>fouet</t>
  </si>
  <si>
    <t>passager</t>
  </si>
  <si>
    <t>hors obstac</t>
  </si>
  <si>
    <t>ligne</t>
  </si>
  <si>
    <t>d'un aide</t>
  </si>
  <si>
    <t>pose fouet</t>
  </si>
  <si>
    <t>pas reculer</t>
  </si>
  <si>
    <t>nb concurrents :</t>
  </si>
  <si>
    <t>franchies</t>
  </si>
  <si>
    <t>mal</t>
  </si>
  <si>
    <t xml:space="preserve">Pénalité </t>
  </si>
  <si>
    <t>B</t>
    <phoneticPr fontId="32" type="noConversion"/>
  </si>
  <si>
    <t>F</t>
    <phoneticPr fontId="32" type="noConversion"/>
  </si>
  <si>
    <t>CH</t>
    <phoneticPr fontId="32" type="noConversion"/>
  </si>
  <si>
    <t>B</t>
    <phoneticPr fontId="32" type="noConversion"/>
  </si>
  <si>
    <t>GB</t>
    <phoneticPr fontId="32" type="noConversion"/>
  </si>
  <si>
    <t>GB</t>
    <phoneticPr fontId="32" type="noConversion"/>
  </si>
  <si>
    <t>CH</t>
    <phoneticPr fontId="32" type="noConversion"/>
  </si>
  <si>
    <t>GB</t>
    <phoneticPr fontId="32" type="noConversion"/>
  </si>
  <si>
    <t>CH</t>
    <phoneticPr fontId="32" type="noConversion"/>
  </si>
  <si>
    <t>I</t>
    <phoneticPr fontId="32" type="noConversion"/>
  </si>
  <si>
    <t>L</t>
    <phoneticPr fontId="32" type="noConversion"/>
  </si>
  <si>
    <t>M. HEYLIGEN</t>
    <phoneticPr fontId="32" type="noConversion"/>
  </si>
  <si>
    <t>J. VARO GARRIDO</t>
    <phoneticPr fontId="32" type="noConversion"/>
  </si>
  <si>
    <t>J.E. NANSOT</t>
    <phoneticPr fontId="32" type="noConversion"/>
  </si>
  <si>
    <t>I. CORNILLIE</t>
    <phoneticPr fontId="32" type="noConversion"/>
  </si>
  <si>
    <t>L. DESMANETS</t>
    <phoneticPr fontId="32" type="noConversion"/>
  </si>
  <si>
    <t>A. SPORRÄDLI</t>
    <phoneticPr fontId="32" type="noConversion"/>
  </si>
  <si>
    <t>Ch. de FREITAS</t>
    <phoneticPr fontId="32" type="noConversion"/>
  </si>
  <si>
    <t>M. DEVOS</t>
    <phoneticPr fontId="32" type="noConversion"/>
  </si>
  <si>
    <t>Ch. BAILEY</t>
    <phoneticPr fontId="32" type="noConversion"/>
  </si>
  <si>
    <t>T. BAILEY</t>
    <phoneticPr fontId="32" type="noConversion"/>
  </si>
  <si>
    <t>P. LE JELOUX</t>
    <phoneticPr fontId="32" type="noConversion"/>
  </si>
  <si>
    <t>Ch. SCHÄRER-BRUPPACHER</t>
    <phoneticPr fontId="32" type="noConversion"/>
  </si>
  <si>
    <t>J. OSBORNE</t>
    <phoneticPr fontId="32" type="noConversion"/>
  </si>
  <si>
    <t>H. STAUB</t>
    <phoneticPr fontId="32" type="noConversion"/>
  </si>
  <si>
    <t>W. MALONE</t>
    <phoneticPr fontId="32" type="noConversion"/>
  </si>
  <si>
    <t>T. ANNEMA</t>
    <phoneticPr fontId="32" type="noConversion"/>
  </si>
  <si>
    <t>F. ERRI</t>
    <phoneticPr fontId="32" type="noConversion"/>
  </si>
  <si>
    <t>Ch. BOURDOULOUS</t>
    <phoneticPr fontId="32" type="noConversion"/>
  </si>
  <si>
    <t>B</t>
    <phoneticPr fontId="32" type="noConversion"/>
  </si>
  <si>
    <t>E</t>
    <phoneticPr fontId="32" type="noConversion"/>
  </si>
  <si>
    <t>Empat.</t>
  </si>
  <si>
    <t>2 poneys</t>
  </si>
  <si>
    <t>reculer</t>
  </si>
  <si>
    <t>(+/- 1 mn)</t>
  </si>
  <si>
    <t>par sec.</t>
  </si>
  <si>
    <t>par b.</t>
  </si>
  <si>
    <t>par p.</t>
  </si>
  <si>
    <t>5 pts</t>
  </si>
  <si>
    <t>10 pts</t>
  </si>
  <si>
    <t>H</t>
  </si>
  <si>
    <t>V</t>
  </si>
  <si>
    <t>M/P</t>
  </si>
  <si>
    <t>Juge 1</t>
  </si>
  <si>
    <t>PRESENTATION DETAIL</t>
  </si>
  <si>
    <t>Juge 2</t>
  </si>
  <si>
    <t>Juge 3</t>
  </si>
  <si>
    <t>juges</t>
  </si>
  <si>
    <t>Retard</t>
  </si>
  <si>
    <t>PC 4</t>
  </si>
  <si>
    <t>PC 5</t>
  </si>
  <si>
    <t>rythme maniabilité</t>
  </si>
  <si>
    <t>Phaëton 1900</t>
  </si>
  <si>
    <t>Dog Cart 1880</t>
  </si>
  <si>
    <t>Pénal.</t>
  </si>
  <si>
    <t>Pén.</t>
  </si>
  <si>
    <t>Country Cart 1900</t>
  </si>
  <si>
    <t>Dog Cart 1890</t>
  </si>
  <si>
    <t>Show Gig 1900</t>
  </si>
  <si>
    <t>Gig 1900</t>
  </si>
  <si>
    <t>Spider Phaëton 1900</t>
  </si>
  <si>
    <t>Wagonnette 1900</t>
  </si>
  <si>
    <t>Motif</t>
    <phoneticPr fontId="32" type="noConversion"/>
  </si>
  <si>
    <t>PARTI À :</t>
    <phoneticPr fontId="32" type="noConversion"/>
  </si>
  <si>
    <t>GB</t>
    <phoneticPr fontId="32" type="noConversion"/>
  </si>
  <si>
    <t>CH</t>
    <phoneticPr fontId="32" type="noConversion"/>
  </si>
  <si>
    <t>GB</t>
    <phoneticPr fontId="32" type="noConversion"/>
  </si>
  <si>
    <t>B</t>
    <phoneticPr fontId="32" type="noConversion"/>
  </si>
  <si>
    <t>J. de SCHREVEL</t>
    <phoneticPr fontId="32" type="noConversion"/>
  </si>
  <si>
    <t>J. PLANAS ROS</t>
    <phoneticPr fontId="32" type="noConversion"/>
  </si>
  <si>
    <t>J. CAVILLON</t>
    <phoneticPr fontId="32" type="noConversion"/>
  </si>
  <si>
    <t>D.DEPAEPE</t>
    <phoneticPr fontId="32" type="noConversion"/>
  </si>
  <si>
    <t>+   35</t>
  </si>
  <si>
    <t>+   30</t>
  </si>
  <si>
    <t>+   40</t>
  </si>
  <si>
    <t>+   45</t>
  </si>
  <si>
    <t>0&lt;40</t>
  </si>
  <si>
    <t>39&lt;  &lt;60</t>
  </si>
  <si>
    <t>89&lt;</t>
  </si>
  <si>
    <t>59&lt;  &lt;90</t>
  </si>
  <si>
    <t>brut</t>
  </si>
  <si>
    <t>arrondi</t>
  </si>
  <si>
    <t>rythme présentation</t>
  </si>
  <si>
    <t>(hors coeff.)</t>
  </si>
  <si>
    <t>PC 1</t>
  </si>
  <si>
    <t>PC 2</t>
  </si>
  <si>
    <t>PC 3</t>
  </si>
  <si>
    <t>Cat.</t>
  </si>
  <si>
    <t>Equidés</t>
  </si>
  <si>
    <t>Meneurs /</t>
  </si>
  <si>
    <t>Passagers</t>
  </si>
  <si>
    <t>B</t>
  </si>
  <si>
    <t>rythme routier</t>
    <phoneticPr fontId="32" type="noConversion"/>
  </si>
  <si>
    <t>R. NEALE</t>
    <phoneticPr fontId="32" type="noConversion"/>
  </si>
  <si>
    <t>GB</t>
    <phoneticPr fontId="32" type="noConversion"/>
  </si>
  <si>
    <t>GB</t>
    <phoneticPr fontId="32" type="noConversion"/>
  </si>
  <si>
    <t>ROUTIER</t>
  </si>
  <si>
    <t>MANIABILITE</t>
  </si>
  <si>
    <t>TOTAL</t>
  </si>
  <si>
    <t>CLASSEMENT GENERAL</t>
  </si>
  <si>
    <t>Catégorie</t>
  </si>
  <si>
    <t>Nom concurrent</t>
  </si>
  <si>
    <t>Num.</t>
  </si>
  <si>
    <t>Harnais</t>
  </si>
  <si>
    <t>Voiture</t>
  </si>
  <si>
    <t>Ensemble</t>
  </si>
  <si>
    <t>Note totale</t>
  </si>
  <si>
    <t>POINTS</t>
  </si>
  <si>
    <t>Points</t>
  </si>
  <si>
    <t xml:space="preserve">Heure </t>
  </si>
  <si>
    <t>Heure</t>
  </si>
  <si>
    <t>Temps</t>
  </si>
  <si>
    <t>P. de MEUTER</t>
    <phoneticPr fontId="32" type="noConversion"/>
  </si>
  <si>
    <t>J. BROWN</t>
    <phoneticPr fontId="32" type="noConversion"/>
  </si>
  <si>
    <t>A. FURGER</t>
    <phoneticPr fontId="32" type="noConversion"/>
  </si>
  <si>
    <t>D. CALVERT</t>
    <phoneticPr fontId="32" type="noConversion"/>
  </si>
  <si>
    <t>D. POSSELLE</t>
    <phoneticPr fontId="32" type="noConversion"/>
  </si>
  <si>
    <t>St. LECLUYSE</t>
    <phoneticPr fontId="32" type="noConversion"/>
  </si>
  <si>
    <t>B</t>
    <phoneticPr fontId="32" type="noConversion"/>
  </si>
  <si>
    <t>F</t>
    <phoneticPr fontId="32" type="noConversion"/>
  </si>
  <si>
    <t>NL</t>
    <phoneticPr fontId="32" type="noConversion"/>
  </si>
  <si>
    <t>U. van de VOORDE</t>
    <phoneticPr fontId="32" type="noConversion"/>
  </si>
  <si>
    <t>G. BONGERS</t>
    <phoneticPr fontId="32" type="noConversion"/>
  </si>
  <si>
    <t>A. GUTIERREZ</t>
    <phoneticPr fontId="32" type="noConversion"/>
  </si>
  <si>
    <t>F</t>
    <phoneticPr fontId="32" type="noConversion"/>
  </si>
  <si>
    <t>H. LIVENS</t>
    <phoneticPr fontId="32" type="noConversion"/>
  </si>
  <si>
    <t>A. STORME</t>
    <phoneticPr fontId="32" type="noConversion"/>
  </si>
  <si>
    <t>B</t>
    <phoneticPr fontId="32" type="noConversion"/>
  </si>
  <si>
    <t>F</t>
    <phoneticPr fontId="32" type="noConversion"/>
  </si>
  <si>
    <t>M.C. CHEMIN</t>
    <phoneticPr fontId="32" type="noConversion"/>
  </si>
  <si>
    <t>K. DEPAEPE</t>
    <phoneticPr fontId="32" type="noConversion"/>
  </si>
  <si>
    <t>D. MOREAU</t>
    <phoneticPr fontId="32" type="noConversion"/>
  </si>
  <si>
    <t>F. RIBEIRO</t>
    <phoneticPr fontId="32" type="noConversion"/>
  </si>
  <si>
    <t>Ch. GALLAS</t>
    <phoneticPr fontId="32" type="noConversion"/>
  </si>
  <si>
    <t>F</t>
    <phoneticPr fontId="32" type="noConversion"/>
  </si>
  <si>
    <t>E</t>
    <phoneticPr fontId="32" type="noConversion"/>
  </si>
  <si>
    <t>Roof Seat Break 1900</t>
  </si>
  <si>
    <t>Commissaire :</t>
  </si>
  <si>
    <t>(en mn)</t>
  </si>
  <si>
    <t>1 cheval</t>
  </si>
  <si>
    <t xml:space="preserve">descente </t>
  </si>
  <si>
    <t>non franchie</t>
  </si>
  <si>
    <t>0 pts</t>
  </si>
  <si>
    <t>eff.</t>
  </si>
  <si>
    <t xml:space="preserve">P C n° 1   </t>
  </si>
  <si>
    <t>P C n°  2</t>
  </si>
  <si>
    <t>P C  n°  3</t>
  </si>
  <si>
    <t>P C  n°  4</t>
  </si>
  <si>
    <t xml:space="preserve">P C n° 5   </t>
  </si>
  <si>
    <t>Nat.</t>
  </si>
  <si>
    <t>pose du</t>
  </si>
  <si>
    <t xml:space="preserve">aide ou </t>
  </si>
  <si>
    <t xml:space="preserve">passage </t>
  </si>
  <si>
    <t xml:space="preserve">franchir la </t>
  </si>
  <si>
    <t>abandon ou</t>
  </si>
  <si>
    <t>Rallye Cart 1900</t>
  </si>
  <si>
    <t>Rallye Cart 1890</t>
  </si>
  <si>
    <t>Road Coach 2008</t>
  </si>
  <si>
    <t xml:space="preserve"> </t>
  </si>
  <si>
    <t>entree sortie</t>
  </si>
  <si>
    <t>R. CORAL</t>
    <phoneticPr fontId="11" type="noConversion"/>
  </si>
  <si>
    <t>R. JAMES</t>
    <phoneticPr fontId="11" type="noConversion"/>
  </si>
  <si>
    <t>Nb sec.</t>
  </si>
  <si>
    <t>Présentation</t>
  </si>
  <si>
    <t>Routier</t>
  </si>
  <si>
    <t xml:space="preserve">Nb </t>
  </si>
  <si>
    <t xml:space="preserve">Nb portes </t>
  </si>
  <si>
    <t>Maniabilité</t>
  </si>
  <si>
    <t>Rang</t>
  </si>
  <si>
    <t>TOTAUX</t>
  </si>
  <si>
    <t xml:space="preserve">reprise des </t>
  </si>
  <si>
    <t>renverser</t>
  </si>
  <si>
    <t>descente</t>
  </si>
  <si>
    <t xml:space="preserve">pas de </t>
  </si>
  <si>
    <t xml:space="preserve">avant </t>
  </si>
  <si>
    <t>mania</t>
  </si>
  <si>
    <t>pdt</t>
  </si>
  <si>
    <t>parcours</t>
  </si>
  <si>
    <t>sur</t>
  </si>
  <si>
    <t>PRESENT.</t>
  </si>
  <si>
    <t>Départ</t>
  </si>
  <si>
    <t>Arrivée</t>
  </si>
  <si>
    <t>(après présentation et routier)</t>
  </si>
  <si>
    <t>à respecter</t>
  </si>
  <si>
    <t>pénalisées</t>
  </si>
  <si>
    <t xml:space="preserve"> balles</t>
  </si>
  <si>
    <t xml:space="preserve">Tandems </t>
  </si>
  <si>
    <t>Dog cart 1900</t>
  </si>
  <si>
    <t>En</t>
  </si>
  <si>
    <t>Eq</t>
  </si>
  <si>
    <t>(5 pts)</t>
  </si>
  <si>
    <t>PRÉSENTATION</t>
  </si>
  <si>
    <t xml:space="preserve">Tel portable :       </t>
  </si>
  <si>
    <t>en trop</t>
  </si>
  <si>
    <t>MANIAB.</t>
  </si>
  <si>
    <t>General</t>
  </si>
  <si>
    <t>guides</t>
  </si>
  <si>
    <t>le verre</t>
  </si>
  <si>
    <t>Rang général</t>
    <phoneticPr fontId="11" type="noConversion"/>
  </si>
  <si>
    <t>Rang général</t>
    <phoneticPr fontId="11" type="noConversion"/>
  </si>
  <si>
    <t>voiture</t>
    <phoneticPr fontId="11" type="noConversion"/>
  </si>
  <si>
    <t>(Temps autorisé)</t>
    <phoneticPr fontId="32" type="noConversion"/>
  </si>
  <si>
    <t>A. GRASSART</t>
    <phoneticPr fontId="32" type="noConversion"/>
  </si>
  <si>
    <t>F</t>
  </si>
  <si>
    <t>Phaëton</t>
  </si>
  <si>
    <t>autor.</t>
  </si>
  <si>
    <t>Paires chevaux</t>
  </si>
  <si>
    <t>Voie</t>
  </si>
  <si>
    <t>Ecart. Mania</t>
  </si>
  <si>
    <t>Tel portable :</t>
  </si>
  <si>
    <t>Ecart. Quilles</t>
    <phoneticPr fontId="32" type="noConversion"/>
  </si>
  <si>
    <t>Points</t>
    <phoneticPr fontId="11" type="noConversion"/>
  </si>
  <si>
    <t>Présentation</t>
    <phoneticPr fontId="11" type="noConversion"/>
  </si>
  <si>
    <t>Points</t>
    <phoneticPr fontId="11" type="noConversion"/>
  </si>
  <si>
    <t>voiture</t>
    <phoneticPr fontId="11" type="noConversion"/>
  </si>
  <si>
    <t>O. MATTHYS</t>
    <phoneticPr fontId="32" type="noConversion"/>
  </si>
  <si>
    <t>B</t>
    <phoneticPr fontId="32" type="noConversion"/>
  </si>
  <si>
    <t>sur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</si>
</sst>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6" x14ac:knownFonts="1">
    <font>
      <sz val="10"/>
      <name val="Times New Roman"/>
    </font>
    <font>
      <b/>
      <sz val="10"/>
      <name val="Times New Roman"/>
    </font>
    <font>
      <i/>
      <sz val="10"/>
      <name val="Times New Roman"/>
    </font>
    <font>
      <sz val="10"/>
      <name val="Times New Roman"/>
    </font>
    <font>
      <b/>
      <sz val="12"/>
      <name val="Times New Roman"/>
      <family val="1"/>
    </font>
    <font>
      <sz val="12"/>
      <name val="Times New Roman"/>
      <family val="1"/>
    </font>
    <font>
      <sz val="10"/>
      <color indexed="10"/>
      <name val="Times New Roman"/>
      <family val="1"/>
    </font>
    <font>
      <b/>
      <sz val="14"/>
      <name val="Times New Roman"/>
      <family val="1"/>
    </font>
    <font>
      <sz val="10"/>
      <name val="Times New Roman"/>
    </font>
    <font>
      <i/>
      <sz val="10"/>
      <name val="Times New Roman"/>
    </font>
    <font>
      <b/>
      <sz val="10"/>
      <name val="Times New Roman"/>
    </font>
    <font>
      <sz val="8"/>
      <name val="Times New Roman"/>
      <family val="1"/>
    </font>
    <font>
      <u/>
      <sz val="7.5"/>
      <color indexed="12"/>
      <name val="Times New Roman"/>
    </font>
    <font>
      <u/>
      <sz val="7.5"/>
      <color indexed="36"/>
      <name val="Times New Roman"/>
    </font>
    <font>
      <sz val="7.5"/>
      <color indexed="10"/>
      <name val="Times New Roman"/>
    </font>
    <font>
      <sz val="10"/>
      <color indexed="18"/>
      <name val="Times New Roman"/>
      <family val="1"/>
    </font>
    <font>
      <b/>
      <sz val="12"/>
      <color indexed="10"/>
      <name val="Times New Roman"/>
    </font>
    <font>
      <sz val="14"/>
      <name val="Times New Roman"/>
    </font>
    <font>
      <sz val="10"/>
      <color indexed="12"/>
      <name val="Times New Roman"/>
    </font>
    <font>
      <i/>
      <sz val="10"/>
      <color indexed="12"/>
      <name val="Times New Roman"/>
    </font>
    <font>
      <b/>
      <sz val="12"/>
      <color indexed="81"/>
      <name val="Times New Roman"/>
    </font>
    <font>
      <sz val="14"/>
      <color indexed="10"/>
      <name val="Times New Roman"/>
    </font>
    <font>
      <b/>
      <u/>
      <sz val="12"/>
      <color indexed="81"/>
      <name val="Times New Roman"/>
    </font>
    <font>
      <sz val="10"/>
      <name val="Times New Roman"/>
    </font>
    <font>
      <sz val="9"/>
      <color indexed="81"/>
      <name val="Times New Roman"/>
    </font>
    <font>
      <b/>
      <sz val="9"/>
      <color indexed="81"/>
      <name val="Times New Roman"/>
    </font>
    <font>
      <sz val="11"/>
      <name val="Times New Roman"/>
    </font>
    <font>
      <sz val="10"/>
      <name val="Times New Roman"/>
    </font>
    <font>
      <sz val="8"/>
      <color indexed="18"/>
      <name val="Times New Roman"/>
    </font>
    <font>
      <sz val="10"/>
      <name val="Times New Roman"/>
    </font>
    <font>
      <sz val="20"/>
      <color indexed="10"/>
      <name val="Times New Roman"/>
    </font>
    <font>
      <b/>
      <sz val="11"/>
      <name val="Times New Roman"/>
    </font>
    <font>
      <sz val="8"/>
      <name val="Verdana"/>
    </font>
    <font>
      <strike/>
      <sz val="10"/>
      <name val="Times New Roman"/>
    </font>
    <font>
      <b/>
      <sz val="12"/>
      <color indexed="17"/>
      <name val="Times New Roman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8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</cellStyleXfs>
  <cellXfs count="606">
    <xf numFmtId="0" fontId="0" fillId="0" borderId="0" xfId="0"/>
    <xf numFmtId="0" fontId="3" fillId="0" borderId="0" xfId="0" applyFont="1" applyProtection="1">
      <protection locked="0"/>
    </xf>
    <xf numFmtId="0" fontId="6" fillId="0" borderId="8" xfId="0" applyFont="1" applyBorder="1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0" fontId="3" fillId="0" borderId="0" xfId="0" applyFont="1" applyProtection="1"/>
    <xf numFmtId="0" fontId="3" fillId="0" borderId="0" xfId="0" applyFont="1" applyBorder="1" applyProtection="1"/>
    <xf numFmtId="0" fontId="0" fillId="0" borderId="3" xfId="0" applyBorder="1" applyProtection="1"/>
    <xf numFmtId="0" fontId="1" fillId="0" borderId="2" xfId="0" applyFont="1" applyBorder="1" applyProtection="1"/>
    <xf numFmtId="0" fontId="1" fillId="0" borderId="5" xfId="0" applyFont="1" applyBorder="1" applyAlignment="1" applyProtection="1">
      <alignment horizontal="center"/>
    </xf>
    <xf numFmtId="0" fontId="0" fillId="0" borderId="0" xfId="0" applyAlignment="1">
      <alignment horizontal="center"/>
    </xf>
    <xf numFmtId="0" fontId="5" fillId="0" borderId="0" xfId="0" applyFont="1" applyFill="1" applyAlignment="1" applyProtection="1">
      <alignment horizontal="center"/>
    </xf>
    <xf numFmtId="0" fontId="0" fillId="0" borderId="0" xfId="0" applyAlignment="1" applyProtection="1">
      <alignment horizontal="centerContinuous"/>
      <protection locked="0"/>
    </xf>
    <xf numFmtId="0" fontId="1" fillId="0" borderId="0" xfId="0" applyFont="1" applyAlignment="1" applyProtection="1">
      <alignment horizontal="centerContinuous"/>
      <protection locked="0"/>
    </xf>
    <xf numFmtId="21" fontId="2" fillId="0" borderId="0" xfId="0" applyNumberFormat="1" applyFont="1" applyProtection="1"/>
    <xf numFmtId="21" fontId="2" fillId="0" borderId="0" xfId="0" applyNumberFormat="1" applyFont="1" applyBorder="1" applyProtection="1"/>
    <xf numFmtId="0" fontId="1" fillId="0" borderId="0" xfId="0" applyFont="1" applyBorder="1" applyAlignment="1" applyProtection="1">
      <alignment horizontal="center"/>
      <protection locked="0"/>
    </xf>
    <xf numFmtId="0" fontId="1" fillId="0" borderId="0" xfId="0" applyFont="1" applyBorder="1" applyProtection="1">
      <protection locked="0"/>
    </xf>
    <xf numFmtId="0" fontId="3" fillId="0" borderId="9" xfId="0" applyFont="1" applyBorder="1" applyAlignment="1" applyProtection="1">
      <alignment horizontal="center"/>
    </xf>
    <xf numFmtId="0" fontId="15" fillId="0" borderId="0" xfId="0" applyFont="1" applyProtection="1">
      <protection locked="0"/>
    </xf>
    <xf numFmtId="0" fontId="15" fillId="0" borderId="8" xfId="0" applyFont="1" applyBorder="1" applyProtection="1">
      <protection locked="0"/>
    </xf>
    <xf numFmtId="45" fontId="15" fillId="0" borderId="13" xfId="0" applyNumberFormat="1" applyFont="1" applyBorder="1" applyAlignment="1" applyProtection="1">
      <alignment horizontal="center"/>
    </xf>
    <xf numFmtId="45" fontId="15" fillId="0" borderId="8" xfId="0" applyNumberFormat="1" applyFont="1" applyBorder="1" applyProtection="1"/>
    <xf numFmtId="45" fontId="15" fillId="0" borderId="0" xfId="0" applyNumberFormat="1" applyFont="1" applyProtection="1"/>
    <xf numFmtId="21" fontId="15" fillId="0" borderId="9" xfId="0" applyNumberFormat="1" applyFont="1" applyBorder="1" applyProtection="1"/>
    <xf numFmtId="21" fontId="15" fillId="0" borderId="0" xfId="0" applyNumberFormat="1" applyFont="1" applyProtection="1"/>
    <xf numFmtId="0" fontId="15" fillId="0" borderId="14" xfId="0" applyFont="1" applyBorder="1" applyAlignment="1" applyProtection="1">
      <alignment horizontal="center"/>
    </xf>
    <xf numFmtId="1" fontId="15" fillId="0" borderId="9" xfId="0" applyNumberFormat="1" applyFont="1" applyBorder="1" applyAlignment="1" applyProtection="1">
      <alignment horizontal="center"/>
    </xf>
    <xf numFmtId="0" fontId="15" fillId="0" borderId="30" xfId="0" applyFont="1" applyBorder="1" applyAlignment="1" applyProtection="1">
      <alignment horizontal="center"/>
    </xf>
    <xf numFmtId="0" fontId="15" fillId="0" borderId="0" xfId="0" applyFont="1" applyProtection="1"/>
    <xf numFmtId="0" fontId="15" fillId="0" borderId="0" xfId="0" applyFont="1" applyBorder="1" applyProtection="1"/>
    <xf numFmtId="0" fontId="8" fillId="0" borderId="0" xfId="0" applyFont="1" applyProtection="1">
      <protection locked="0"/>
    </xf>
    <xf numFmtId="0" fontId="8" fillId="0" borderId="0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  <protection locked="0"/>
    </xf>
    <xf numFmtId="164" fontId="15" fillId="0" borderId="0" xfId="0" applyNumberFormat="1" applyFont="1" applyBorder="1" applyAlignment="1" applyProtection="1">
      <alignment horizontal="center"/>
    </xf>
    <xf numFmtId="164" fontId="15" fillId="0" borderId="7" xfId="0" applyNumberFormat="1" applyFont="1" applyBorder="1" applyAlignment="1" applyProtection="1">
      <alignment horizontal="center"/>
    </xf>
    <xf numFmtId="0" fontId="4" fillId="0" borderId="0" xfId="0" applyFont="1" applyAlignment="1" applyProtection="1">
      <alignment horizontal="right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7" xfId="0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</xf>
    <xf numFmtId="0" fontId="4" fillId="0" borderId="8" xfId="0" applyFont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vertical="top"/>
    </xf>
    <xf numFmtId="0" fontId="4" fillId="0" borderId="9" xfId="0" applyFont="1" applyBorder="1" applyAlignment="1" applyProtection="1">
      <alignment horizontal="center"/>
    </xf>
    <xf numFmtId="0" fontId="4" fillId="0" borderId="9" xfId="0" applyFont="1" applyFill="1" applyBorder="1" applyAlignment="1" applyProtection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10" xfId="0" applyFont="1" applyFill="1" applyBorder="1" applyAlignment="1" applyProtection="1">
      <alignment horizontal="center"/>
    </xf>
    <xf numFmtId="0" fontId="1" fillId="0" borderId="0" xfId="0" applyFont="1" applyBorder="1" applyAlignment="1" applyProtection="1">
      <alignment textRotation="90"/>
      <protection locked="0"/>
    </xf>
    <xf numFmtId="0" fontId="7" fillId="0" borderId="0" xfId="0" applyFont="1" applyAlignment="1">
      <alignment horizontal="center" vertical="top"/>
    </xf>
    <xf numFmtId="0" fontId="1" fillId="0" borderId="12" xfId="0" applyFont="1" applyBorder="1" applyAlignment="1" applyProtection="1">
      <alignment horizontal="center"/>
    </xf>
    <xf numFmtId="0" fontId="1" fillId="0" borderId="15" xfId="0" applyFont="1" applyBorder="1" applyAlignment="1" applyProtection="1">
      <alignment horizontal="center"/>
    </xf>
    <xf numFmtId="0" fontId="0" fillId="0" borderId="13" xfId="0" applyBorder="1" applyAlignment="1" applyProtection="1">
      <alignment horizontal="center"/>
    </xf>
    <xf numFmtId="0" fontId="0" fillId="0" borderId="14" xfId="0" applyBorder="1" applyAlignment="1" applyProtection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7" fillId="0" borderId="11" xfId="0" applyFont="1" applyBorder="1" applyAlignment="1">
      <alignment horizontal="left"/>
    </xf>
    <xf numFmtId="164" fontId="15" fillId="0" borderId="9" xfId="0" applyNumberFormat="1" applyFont="1" applyBorder="1" applyAlignment="1" applyProtection="1">
      <alignment horizontal="center"/>
    </xf>
    <xf numFmtId="164" fontId="15" fillId="0" borderId="9" xfId="0" applyNumberFormat="1" applyFont="1" applyBorder="1" applyAlignment="1" applyProtection="1">
      <alignment horizontal="center"/>
      <protection locked="0"/>
    </xf>
    <xf numFmtId="0" fontId="1" fillId="0" borderId="0" xfId="0" applyFont="1"/>
    <xf numFmtId="0" fontId="15" fillId="0" borderId="0" xfId="0" applyFont="1" applyAlignment="1" applyProtection="1">
      <alignment horizontal="center"/>
    </xf>
    <xf numFmtId="0" fontId="15" fillId="0" borderId="29" xfId="0" applyFont="1" applyBorder="1" applyAlignment="1" applyProtection="1">
      <alignment horizontal="center"/>
    </xf>
    <xf numFmtId="0" fontId="6" fillId="0" borderId="10" xfId="0" applyFont="1" applyBorder="1" applyAlignment="1" applyProtection="1">
      <alignment horizontal="center"/>
      <protection locked="0"/>
    </xf>
    <xf numFmtId="21" fontId="15" fillId="0" borderId="14" xfId="0" applyNumberFormat="1" applyFont="1" applyBorder="1" applyAlignment="1" applyProtection="1">
      <alignment horizontal="center"/>
    </xf>
    <xf numFmtId="0" fontId="18" fillId="0" borderId="14" xfId="0" applyFont="1" applyBorder="1" applyAlignment="1" applyProtection="1">
      <alignment horizontal="center"/>
    </xf>
    <xf numFmtId="0" fontId="18" fillId="0" borderId="9" xfId="0" applyFont="1" applyBorder="1" applyAlignment="1" applyProtection="1">
      <alignment horizontal="center"/>
      <protection locked="0"/>
    </xf>
    <xf numFmtId="0" fontId="18" fillId="0" borderId="10" xfId="0" applyFont="1" applyBorder="1" applyAlignment="1" applyProtection="1">
      <alignment horizontal="center"/>
    </xf>
    <xf numFmtId="0" fontId="19" fillId="0" borderId="11" xfId="0" applyFont="1" applyFill="1" applyBorder="1" applyAlignment="1" applyProtection="1">
      <alignment horizontal="center"/>
    </xf>
    <xf numFmtId="0" fontId="19" fillId="0" borderId="16" xfId="0" applyFont="1" applyFill="1" applyBorder="1" applyAlignment="1" applyProtection="1">
      <alignment horizontal="center"/>
    </xf>
    <xf numFmtId="0" fontId="19" fillId="0" borderId="10" xfId="0" applyFont="1" applyBorder="1" applyAlignment="1" applyProtection="1">
      <alignment horizontal="center"/>
      <protection locked="0"/>
    </xf>
    <xf numFmtId="0" fontId="19" fillId="0" borderId="15" xfId="0" applyFont="1" applyBorder="1" applyAlignment="1" applyProtection="1">
      <alignment horizontal="center"/>
    </xf>
    <xf numFmtId="1" fontId="18" fillId="0" borderId="11" xfId="0" applyNumberFormat="1" applyFont="1" applyBorder="1" applyAlignment="1" applyProtection="1">
      <alignment horizontal="center"/>
    </xf>
    <xf numFmtId="0" fontId="8" fillId="0" borderId="0" xfId="0" applyFont="1" applyBorder="1" applyProtection="1"/>
    <xf numFmtId="0" fontId="21" fillId="0" borderId="0" xfId="0" applyFont="1" applyAlignment="1">
      <alignment horizontal="right"/>
    </xf>
    <xf numFmtId="0" fontId="0" fillId="0" borderId="0" xfId="0" applyNumberFormat="1" applyAlignment="1">
      <alignment horizontal="center"/>
    </xf>
    <xf numFmtId="0" fontId="7" fillId="0" borderId="0" xfId="0" applyNumberFormat="1" applyFont="1" applyAlignment="1">
      <alignment horizontal="center" vertical="top"/>
    </xf>
    <xf numFmtId="0" fontId="21" fillId="0" borderId="0" xfId="0" applyNumberFormat="1" applyFont="1" applyAlignment="1">
      <alignment horizontal="center"/>
    </xf>
    <xf numFmtId="0" fontId="21" fillId="0" borderId="0" xfId="0" applyNumberFormat="1" applyFont="1" applyAlignment="1">
      <alignment horizontal="left" vertical="top"/>
    </xf>
    <xf numFmtId="0" fontId="21" fillId="0" borderId="0" xfId="0" applyNumberFormat="1" applyFont="1" applyAlignment="1">
      <alignment horizontal="center" vertical="top"/>
    </xf>
    <xf numFmtId="0" fontId="0" fillId="0" borderId="4" xfId="0" applyNumberFormat="1" applyBorder="1" applyAlignment="1">
      <alignment horizontal="center"/>
    </xf>
    <xf numFmtId="0" fontId="4" fillId="0" borderId="9" xfId="0" applyNumberFormat="1" applyFont="1" applyFill="1" applyBorder="1" applyAlignment="1" applyProtection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0" borderId="0" xfId="0" quotePrefix="1"/>
    <xf numFmtId="0" fontId="6" fillId="0" borderId="8" xfId="0" applyFont="1" applyFill="1" applyBorder="1" applyAlignment="1" applyProtection="1">
      <alignment horizontal="center"/>
    </xf>
    <xf numFmtId="0" fontId="14" fillId="0" borderId="8" xfId="1" applyFont="1" applyFill="1" applyBorder="1" applyAlignment="1" applyProtection="1">
      <alignment horizontal="center"/>
      <protection locked="0"/>
    </xf>
    <xf numFmtId="0" fontId="6" fillId="0" borderId="0" xfId="0" applyFont="1" applyFill="1" applyBorder="1" applyAlignment="1" applyProtection="1">
      <alignment horizontal="center"/>
    </xf>
    <xf numFmtId="0" fontId="15" fillId="0" borderId="69" xfId="0" applyFont="1" applyBorder="1" applyAlignment="1" applyProtection="1">
      <alignment horizontal="center"/>
    </xf>
    <xf numFmtId="1" fontId="15" fillId="0" borderId="59" xfId="0" applyNumberFormat="1" applyFont="1" applyBorder="1" applyAlignment="1" applyProtection="1">
      <alignment horizontal="center"/>
    </xf>
    <xf numFmtId="0" fontId="0" fillId="0" borderId="0" xfId="0" applyNumberFormat="1" applyAlignment="1">
      <alignment horizontal="right"/>
    </xf>
    <xf numFmtId="20" fontId="0" fillId="2" borderId="0" xfId="0" applyNumberFormat="1" applyFill="1" applyAlignment="1">
      <alignment horizontal="center"/>
    </xf>
    <xf numFmtId="0" fontId="1" fillId="0" borderId="0" xfId="0" applyNumberFormat="1" applyFont="1" applyAlignment="1">
      <alignment horizontal="center"/>
    </xf>
    <xf numFmtId="0" fontId="10" fillId="0" borderId="0" xfId="0" applyNumberFormat="1" applyFont="1" applyAlignment="1">
      <alignment horizontal="center"/>
    </xf>
    <xf numFmtId="0" fontId="10" fillId="0" borderId="4" xfId="0" applyNumberFormat="1" applyFont="1" applyBorder="1" applyAlignment="1">
      <alignment horizontal="center"/>
    </xf>
    <xf numFmtId="0" fontId="10" fillId="0" borderId="14" xfId="0" applyNumberFormat="1" applyFont="1" applyBorder="1" applyAlignment="1">
      <alignment horizontal="center"/>
    </xf>
    <xf numFmtId="0" fontId="10" fillId="0" borderId="0" xfId="0" applyNumberFormat="1" applyFont="1" applyBorder="1" applyAlignment="1">
      <alignment horizontal="center"/>
    </xf>
    <xf numFmtId="0" fontId="8" fillId="0" borderId="0" xfId="0" applyFont="1"/>
    <xf numFmtId="0" fontId="21" fillId="0" borderId="1" xfId="0" applyFont="1" applyBorder="1" applyAlignment="1">
      <alignment vertical="top"/>
    </xf>
    <xf numFmtId="0" fontId="0" fillId="0" borderId="1" xfId="0" applyBorder="1" applyAlignment="1"/>
    <xf numFmtId="1" fontId="15" fillId="0" borderId="59" xfId="0" applyNumberFormat="1" applyFont="1" applyBorder="1" applyAlignment="1">
      <alignment horizontal="center"/>
    </xf>
    <xf numFmtId="2" fontId="27" fillId="0" borderId="41" xfId="0" applyNumberFormat="1" applyFont="1" applyFill="1" applyBorder="1" applyProtection="1"/>
    <xf numFmtId="0" fontId="8" fillId="0" borderId="0" xfId="0" applyFont="1" applyAlignment="1" applyProtection="1">
      <alignment horizontal="center"/>
    </xf>
    <xf numFmtId="0" fontId="8" fillId="0" borderId="0" xfId="0" applyFont="1" applyProtection="1"/>
    <xf numFmtId="0" fontId="8" fillId="0" borderId="8" xfId="0" applyFont="1" applyBorder="1" applyProtection="1"/>
    <xf numFmtId="0" fontId="8" fillId="0" borderId="8" xfId="0" applyFont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Continuous"/>
    </xf>
    <xf numFmtId="0" fontId="5" fillId="0" borderId="2" xfId="0" applyFont="1" applyBorder="1" applyAlignment="1" applyProtection="1">
      <alignment horizontal="centerContinuous"/>
    </xf>
    <xf numFmtId="0" fontId="5" fillId="0" borderId="47" xfId="0" applyFont="1" applyBorder="1" applyAlignment="1" applyProtection="1">
      <alignment horizontal="centerContinuous"/>
    </xf>
    <xf numFmtId="0" fontId="5" fillId="0" borderId="47" xfId="0" applyFont="1" applyBorder="1" applyAlignment="1">
      <alignment horizontal="centerContinuous"/>
    </xf>
    <xf numFmtId="0" fontId="5" fillId="0" borderId="48" xfId="0" applyFont="1" applyBorder="1" applyAlignment="1">
      <alignment horizontal="centerContinuous"/>
    </xf>
    <xf numFmtId="0" fontId="8" fillId="0" borderId="0" xfId="0" applyFont="1" applyBorder="1" applyAlignment="1" applyProtection="1">
      <alignment horizontal="centerContinuous"/>
    </xf>
    <xf numFmtId="0" fontId="8" fillId="0" borderId="30" xfId="0" applyFont="1" applyBorder="1" applyAlignment="1" applyProtection="1">
      <alignment horizontal="center"/>
    </xf>
    <xf numFmtId="0" fontId="8" fillId="0" borderId="49" xfId="0" applyFont="1" applyBorder="1" applyAlignment="1" applyProtection="1">
      <alignment horizontal="centerContinuous"/>
    </xf>
    <xf numFmtId="0" fontId="8" fillId="0" borderId="50" xfId="0" applyFont="1" applyBorder="1" applyAlignment="1" applyProtection="1">
      <alignment horizontal="centerContinuous"/>
    </xf>
    <xf numFmtId="0" fontId="8" fillId="0" borderId="51" xfId="0" applyFont="1" applyBorder="1" applyAlignment="1" applyProtection="1">
      <alignment horizontal="centerContinuous"/>
    </xf>
    <xf numFmtId="0" fontId="8" fillId="0" borderId="52" xfId="0" applyFont="1" applyBorder="1" applyAlignment="1" applyProtection="1">
      <alignment horizontal="centerContinuous"/>
    </xf>
    <xf numFmtId="0" fontId="8" fillId="0" borderId="53" xfId="0" applyFont="1" applyBorder="1" applyAlignment="1" applyProtection="1">
      <alignment horizontal="centerContinuous"/>
    </xf>
    <xf numFmtId="0" fontId="8" fillId="0" borderId="54" xfId="0" applyFont="1" applyBorder="1" applyAlignment="1" applyProtection="1">
      <alignment horizontal="centerContinuous"/>
    </xf>
    <xf numFmtId="0" fontId="8" fillId="0" borderId="55" xfId="0" applyFont="1" applyBorder="1" applyAlignment="1" applyProtection="1">
      <alignment horizontal="centerContinuous"/>
    </xf>
    <xf numFmtId="0" fontId="17" fillId="2" borderId="56" xfId="0" applyFont="1" applyFill="1" applyBorder="1" applyAlignment="1" applyProtection="1">
      <alignment horizontal="centerContinuous"/>
    </xf>
    <xf numFmtId="0" fontId="17" fillId="2" borderId="57" xfId="0" applyFont="1" applyFill="1" applyBorder="1" applyAlignment="1" applyProtection="1">
      <alignment horizontal="centerContinuous"/>
    </xf>
    <xf numFmtId="0" fontId="2" fillId="2" borderId="0" xfId="0" applyFont="1" applyFill="1" applyBorder="1" applyAlignment="1" applyProtection="1">
      <alignment horizontal="centerContinuous"/>
    </xf>
    <xf numFmtId="0" fontId="2" fillId="2" borderId="0" xfId="0" quotePrefix="1" applyFont="1" applyFill="1" applyBorder="1" applyAlignment="1" applyProtection="1">
      <alignment horizontal="centerContinuous"/>
    </xf>
    <xf numFmtId="0" fontId="2" fillId="2" borderId="58" xfId="0" applyFont="1" applyFill="1" applyBorder="1" applyAlignment="1" applyProtection="1">
      <alignment horizontal="centerContinuous"/>
    </xf>
    <xf numFmtId="0" fontId="17" fillId="2" borderId="7" xfId="0" applyFont="1" applyFill="1" applyBorder="1" applyAlignment="1" applyProtection="1">
      <alignment horizontal="centerContinuous"/>
    </xf>
    <xf numFmtId="2" fontId="27" fillId="0" borderId="42" xfId="0" applyNumberFormat="1" applyFont="1" applyFill="1" applyBorder="1" applyAlignment="1" applyProtection="1">
      <alignment horizontal="center"/>
    </xf>
    <xf numFmtId="0" fontId="8" fillId="0" borderId="41" xfId="0" applyFont="1" applyFill="1" applyBorder="1" applyAlignment="1" applyProtection="1">
      <alignment horizontal="center"/>
    </xf>
    <xf numFmtId="0" fontId="8" fillId="0" borderId="0" xfId="0" applyFont="1" applyFill="1" applyBorder="1" applyAlignment="1" applyProtection="1">
      <alignment horizontal="center"/>
    </xf>
    <xf numFmtId="0" fontId="8" fillId="0" borderId="9" xfId="0" applyFont="1" applyBorder="1" applyAlignment="1" applyProtection="1">
      <alignment horizontal="center"/>
    </xf>
    <xf numFmtId="0" fontId="6" fillId="0" borderId="7" xfId="0" applyFont="1" applyBorder="1" applyAlignment="1" applyProtection="1">
      <alignment horizontal="center"/>
    </xf>
    <xf numFmtId="0" fontId="15" fillId="0" borderId="7" xfId="0" applyFont="1" applyBorder="1" applyAlignment="1" applyProtection="1">
      <alignment horizontal="center"/>
    </xf>
    <xf numFmtId="0" fontId="23" fillId="0" borderId="0" xfId="0" applyFont="1" applyBorder="1" applyAlignment="1" applyProtection="1">
      <alignment horizontal="center"/>
    </xf>
    <xf numFmtId="0" fontId="23" fillId="0" borderId="8" xfId="0" applyFont="1" applyBorder="1" applyAlignment="1" applyProtection="1">
      <alignment horizontal="center"/>
    </xf>
    <xf numFmtId="0" fontId="2" fillId="0" borderId="8" xfId="0" applyFont="1" applyBorder="1" applyAlignment="1" applyProtection="1">
      <alignment horizontal="center"/>
    </xf>
    <xf numFmtId="0" fontId="28" fillId="0" borderId="59" xfId="0" applyFont="1" applyBorder="1" applyAlignment="1" applyProtection="1">
      <alignment horizontal="center"/>
      <protection locked="0"/>
    </xf>
    <xf numFmtId="0" fontId="28" fillId="0" borderId="9" xfId="0" applyFont="1" applyBorder="1" applyAlignment="1" applyProtection="1">
      <alignment horizontal="center"/>
      <protection locked="0"/>
    </xf>
    <xf numFmtId="0" fontId="29" fillId="0" borderId="9" xfId="0" applyFont="1" applyBorder="1" applyAlignment="1" applyProtection="1">
      <alignment horizontal="center"/>
      <protection locked="0"/>
    </xf>
    <xf numFmtId="21" fontId="15" fillId="0" borderId="9" xfId="0" applyNumberFormat="1" applyFont="1" applyBorder="1" applyAlignment="1" applyProtection="1">
      <alignment horizontal="center"/>
      <protection locked="0"/>
    </xf>
    <xf numFmtId="21" fontId="23" fillId="0" borderId="9" xfId="0" applyNumberFormat="1" applyFont="1" applyBorder="1" applyAlignment="1" applyProtection="1">
      <alignment horizontal="center"/>
      <protection locked="0"/>
    </xf>
    <xf numFmtId="21" fontId="2" fillId="2" borderId="9" xfId="0" applyNumberFormat="1" applyFont="1" applyFill="1" applyBorder="1" applyAlignment="1" applyProtection="1">
      <alignment horizontal="center"/>
      <protection locked="0"/>
    </xf>
    <xf numFmtId="0" fontId="8" fillId="0" borderId="42" xfId="0" applyFont="1" applyBorder="1" applyAlignment="1" applyProtection="1">
      <alignment horizontal="center"/>
    </xf>
    <xf numFmtId="2" fontId="8" fillId="0" borderId="7" xfId="0" applyNumberFormat="1" applyFont="1" applyBorder="1" applyAlignment="1" applyProtection="1">
      <alignment horizontal="center"/>
    </xf>
    <xf numFmtId="0" fontId="18" fillId="0" borderId="9" xfId="0" applyFont="1" applyBorder="1" applyAlignment="1" applyProtection="1">
      <alignment horizontal="center"/>
    </xf>
    <xf numFmtId="20" fontId="9" fillId="2" borderId="8" xfId="0" applyNumberFormat="1" applyFont="1" applyFill="1" applyBorder="1" applyAlignment="1" applyProtection="1">
      <alignment horizontal="center"/>
      <protection locked="0"/>
    </xf>
    <xf numFmtId="45" fontId="15" fillId="0" borderId="8" xfId="0" applyNumberFormat="1" applyFont="1" applyBorder="1" applyAlignment="1" applyProtection="1">
      <alignment horizontal="center"/>
      <protection locked="0"/>
    </xf>
    <xf numFmtId="1" fontId="23" fillId="0" borderId="9" xfId="0" applyNumberFormat="1" applyFont="1" applyBorder="1" applyAlignment="1" applyProtection="1">
      <alignment horizontal="right"/>
    </xf>
    <xf numFmtId="2" fontId="27" fillId="0" borderId="7" xfId="0" applyNumberFormat="1" applyFont="1" applyBorder="1" applyAlignment="1" applyProtection="1">
      <alignment horizontal="center"/>
    </xf>
    <xf numFmtId="0" fontId="27" fillId="0" borderId="8" xfId="0" applyFont="1" applyBorder="1" applyAlignment="1" applyProtection="1">
      <alignment horizontal="center"/>
    </xf>
    <xf numFmtId="2" fontId="27" fillId="0" borderId="8" xfId="0" applyNumberFormat="1" applyFont="1" applyBorder="1" applyAlignment="1" applyProtection="1">
      <alignment horizontal="center"/>
    </xf>
    <xf numFmtId="0" fontId="8" fillId="0" borderId="44" xfId="0" applyFont="1" applyBorder="1" applyAlignment="1" applyProtection="1">
      <alignment horizontal="center"/>
    </xf>
    <xf numFmtId="0" fontId="6" fillId="0" borderId="12" xfId="0" applyFont="1" applyBorder="1" applyAlignment="1" applyProtection="1">
      <alignment horizontal="center"/>
    </xf>
    <xf numFmtId="0" fontId="15" fillId="0" borderId="12" xfId="0" applyFont="1" applyBorder="1" applyAlignment="1" applyProtection="1">
      <alignment horizontal="center"/>
    </xf>
    <xf numFmtId="0" fontId="2" fillId="0" borderId="8" xfId="0" applyFont="1" applyFill="1" applyBorder="1" applyAlignment="1" applyProtection="1">
      <alignment horizontal="center"/>
    </xf>
    <xf numFmtId="0" fontId="26" fillId="0" borderId="42" xfId="0" applyFont="1" applyFill="1" applyBorder="1" applyAlignment="1" applyProtection="1">
      <alignment horizontal="center"/>
    </xf>
    <xf numFmtId="0" fontId="23" fillId="0" borderId="14" xfId="0" applyFont="1" applyBorder="1" applyAlignment="1" applyProtection="1">
      <alignment horizontal="center"/>
    </xf>
    <xf numFmtId="21" fontId="23" fillId="0" borderId="14" xfId="0" applyNumberFormat="1" applyFont="1" applyBorder="1" applyAlignment="1" applyProtection="1">
      <alignment horizontal="center"/>
    </xf>
    <xf numFmtId="21" fontId="2" fillId="2" borderId="14" xfId="0" quotePrefix="1" applyNumberFormat="1" applyFont="1" applyFill="1" applyBorder="1" applyAlignment="1" applyProtection="1">
      <alignment horizontal="center"/>
    </xf>
    <xf numFmtId="0" fontId="3" fillId="0" borderId="14" xfId="0" applyFont="1" applyBorder="1" applyAlignment="1" applyProtection="1">
      <alignment horizontal="center"/>
    </xf>
    <xf numFmtId="0" fontId="3" fillId="0" borderId="15" xfId="0" applyFont="1" applyBorder="1" applyAlignment="1" applyProtection="1">
      <alignment horizontal="center"/>
    </xf>
    <xf numFmtId="0" fontId="5" fillId="0" borderId="70" xfId="0" applyFont="1" applyBorder="1" applyAlignment="1" applyProtection="1">
      <alignment horizontal="center"/>
    </xf>
    <xf numFmtId="2" fontId="8" fillId="0" borderId="12" xfId="0" applyNumberFormat="1" applyFont="1" applyBorder="1" applyAlignment="1" applyProtection="1">
      <alignment horizontal="center"/>
    </xf>
    <xf numFmtId="0" fontId="8" fillId="0" borderId="13" xfId="0" applyFont="1" applyBorder="1" applyAlignment="1" applyProtection="1">
      <alignment horizontal="center"/>
    </xf>
    <xf numFmtId="0" fontId="23" fillId="0" borderId="13" xfId="0" applyFont="1" applyBorder="1" applyAlignment="1" applyProtection="1">
      <alignment horizontal="center"/>
    </xf>
    <xf numFmtId="20" fontId="2" fillId="2" borderId="13" xfId="0" applyNumberFormat="1" applyFont="1" applyFill="1" applyBorder="1" applyAlignment="1" applyProtection="1">
      <alignment horizontal="center"/>
    </xf>
    <xf numFmtId="1" fontId="23" fillId="0" borderId="14" xfId="0" applyNumberFormat="1" applyFont="1" applyBorder="1" applyAlignment="1" applyProtection="1">
      <alignment horizontal="right"/>
    </xf>
    <xf numFmtId="0" fontId="26" fillId="0" borderId="70" xfId="0" applyFont="1" applyBorder="1" applyAlignment="1" applyProtection="1">
      <alignment horizontal="center"/>
    </xf>
    <xf numFmtId="2" fontId="27" fillId="0" borderId="70" xfId="0" applyNumberFormat="1" applyFont="1" applyFill="1" applyBorder="1" applyAlignment="1" applyProtection="1">
      <alignment horizontal="center"/>
    </xf>
    <xf numFmtId="2" fontId="27" fillId="0" borderId="12" xfId="0" applyNumberFormat="1" applyFont="1" applyBorder="1" applyAlignment="1" applyProtection="1">
      <alignment horizontal="center"/>
    </xf>
    <xf numFmtId="0" fontId="27" fillId="0" borderId="13" xfId="0" applyFont="1" applyBorder="1" applyAlignment="1" applyProtection="1">
      <alignment horizontal="center"/>
    </xf>
    <xf numFmtId="2" fontId="27" fillId="0" borderId="13" xfId="0" applyNumberFormat="1" applyFont="1" applyBorder="1" applyAlignment="1" applyProtection="1">
      <alignment horizontal="center"/>
    </xf>
    <xf numFmtId="0" fontId="8" fillId="0" borderId="70" xfId="0" applyFont="1" applyBorder="1" applyAlignment="1" applyProtection="1">
      <alignment horizontal="center"/>
    </xf>
    <xf numFmtId="0" fontId="8" fillId="0" borderId="71" xfId="0" applyFont="1" applyBorder="1" applyAlignment="1" applyProtection="1">
      <alignment horizontal="center"/>
    </xf>
    <xf numFmtId="0" fontId="23" fillId="0" borderId="47" xfId="0" applyFont="1" applyBorder="1" applyAlignment="1" applyProtection="1"/>
    <xf numFmtId="0" fontId="6" fillId="0" borderId="0" xfId="0" applyFont="1" applyBorder="1" applyAlignment="1" applyProtection="1">
      <alignment horizontal="center"/>
    </xf>
    <xf numFmtId="164" fontId="15" fillId="0" borderId="58" xfId="0" applyNumberFormat="1" applyFont="1" applyBorder="1" applyAlignment="1" applyProtection="1">
      <alignment horizontal="center"/>
    </xf>
    <xf numFmtId="2" fontId="23" fillId="0" borderId="72" xfId="0" applyNumberFormat="1" applyFont="1" applyBorder="1" applyAlignment="1" applyProtection="1">
      <alignment horizontal="center"/>
    </xf>
    <xf numFmtId="2" fontId="23" fillId="0" borderId="47" xfId="0" applyNumberFormat="1" applyFont="1" applyBorder="1" applyAlignment="1" applyProtection="1">
      <alignment horizontal="center"/>
    </xf>
    <xf numFmtId="2" fontId="23" fillId="0" borderId="3" xfId="0" applyNumberFormat="1" applyFont="1" applyBorder="1" applyAlignment="1" applyProtection="1">
      <alignment horizontal="center"/>
    </xf>
    <xf numFmtId="2" fontId="2" fillId="0" borderId="3" xfId="0" applyNumberFormat="1" applyFont="1" applyBorder="1" applyAlignment="1" applyProtection="1">
      <alignment horizontal="center"/>
    </xf>
    <xf numFmtId="2" fontId="26" fillId="0" borderId="41" xfId="0" applyNumberFormat="1" applyFont="1" applyBorder="1" applyAlignment="1" applyProtection="1">
      <alignment horizontal="center"/>
    </xf>
    <xf numFmtId="1" fontId="23" fillId="0" borderId="9" xfId="0" applyNumberFormat="1" applyFont="1" applyBorder="1" applyAlignment="1" applyProtection="1">
      <alignment horizontal="center"/>
    </xf>
    <xf numFmtId="21" fontId="23" fillId="0" borderId="9" xfId="0" applyNumberFormat="1" applyFont="1" applyBorder="1" applyProtection="1"/>
    <xf numFmtId="21" fontId="2" fillId="0" borderId="9" xfId="0" applyNumberFormat="1" applyFont="1" applyBorder="1" applyProtection="1"/>
    <xf numFmtId="2" fontId="3" fillId="0" borderId="9" xfId="0" applyNumberFormat="1" applyFont="1" applyBorder="1" applyProtection="1">
      <protection locked="0"/>
    </xf>
    <xf numFmtId="0" fontId="3" fillId="0" borderId="10" xfId="0" applyFont="1" applyBorder="1" applyProtection="1"/>
    <xf numFmtId="0" fontId="5" fillId="0" borderId="41" xfId="0" applyFont="1" applyBorder="1" applyAlignment="1" applyProtection="1">
      <alignment horizontal="center"/>
    </xf>
    <xf numFmtId="2" fontId="8" fillId="0" borderId="7" xfId="0" applyNumberFormat="1" applyFont="1" applyBorder="1" applyProtection="1"/>
    <xf numFmtId="0" fontId="23" fillId="0" borderId="8" xfId="0" applyFont="1" applyBorder="1" applyProtection="1"/>
    <xf numFmtId="20" fontId="2" fillId="0" borderId="8" xfId="0" applyNumberFormat="1" applyFont="1" applyBorder="1" applyProtection="1"/>
    <xf numFmtId="1" fontId="23" fillId="0" borderId="8" xfId="0" applyNumberFormat="1" applyFont="1" applyBorder="1" applyAlignment="1" applyProtection="1">
      <alignment horizontal="right"/>
      <protection locked="0"/>
    </xf>
    <xf numFmtId="0" fontId="26" fillId="0" borderId="41" xfId="0" applyFont="1" applyBorder="1" applyProtection="1"/>
    <xf numFmtId="2" fontId="27" fillId="0" borderId="6" xfId="0" applyNumberFormat="1" applyFont="1" applyBorder="1" applyProtection="1"/>
    <xf numFmtId="2" fontId="27" fillId="0" borderId="8" xfId="0" applyNumberFormat="1" applyFont="1" applyBorder="1" applyProtection="1"/>
    <xf numFmtId="0" fontId="8" fillId="0" borderId="41" xfId="0" applyFont="1" applyBorder="1" applyAlignment="1" applyProtection="1">
      <alignment horizontal="center"/>
    </xf>
    <xf numFmtId="0" fontId="8" fillId="0" borderId="59" xfId="0" applyFont="1" applyBorder="1" applyAlignment="1" applyProtection="1">
      <alignment horizontal="center"/>
    </xf>
    <xf numFmtId="1" fontId="8" fillId="0" borderId="0" xfId="0" applyNumberFormat="1" applyFont="1" applyBorder="1" applyAlignment="1" applyProtection="1">
      <alignment horizontal="center"/>
      <protection locked="0"/>
    </xf>
    <xf numFmtId="0" fontId="8" fillId="0" borderId="9" xfId="0" applyFont="1" applyBorder="1" applyAlignment="1" applyProtection="1">
      <alignment horizontal="center"/>
      <protection locked="0"/>
    </xf>
    <xf numFmtId="0" fontId="8" fillId="0" borderId="11" xfId="0" applyFont="1" applyBorder="1" applyAlignment="1" applyProtection="1">
      <alignment horizontal="left" vertical="center"/>
      <protection locked="0"/>
    </xf>
    <xf numFmtId="2" fontId="23" fillId="0" borderId="59" xfId="0" applyNumberFormat="1" applyFont="1" applyBorder="1" applyAlignment="1" applyProtection="1">
      <alignment horizontal="center"/>
    </xf>
    <xf numFmtId="2" fontId="23" fillId="0" borderId="0" xfId="0" applyNumberFormat="1" applyFont="1" applyBorder="1" applyAlignment="1" applyProtection="1">
      <alignment horizontal="center"/>
    </xf>
    <xf numFmtId="2" fontId="23" fillId="0" borderId="8" xfId="0" applyNumberFormat="1" applyFont="1" applyBorder="1" applyAlignment="1" applyProtection="1">
      <alignment horizontal="center"/>
    </xf>
    <xf numFmtId="2" fontId="2" fillId="0" borderId="8" xfId="0" applyNumberFormat="1" applyFont="1" applyBorder="1" applyAlignment="1" applyProtection="1">
      <alignment horizontal="center"/>
    </xf>
    <xf numFmtId="45" fontId="2" fillId="0" borderId="8" xfId="0" applyNumberFormat="1" applyFont="1" applyBorder="1" applyProtection="1"/>
    <xf numFmtId="2" fontId="8" fillId="0" borderId="42" xfId="0" applyNumberFormat="1" applyFont="1" applyFill="1" applyBorder="1" applyProtection="1"/>
    <xf numFmtId="2" fontId="8" fillId="0" borderId="11" xfId="0" applyNumberFormat="1" applyFont="1" applyBorder="1" applyProtection="1"/>
    <xf numFmtId="2" fontId="8" fillId="0" borderId="8" xfId="0" applyNumberFormat="1" applyFont="1" applyBorder="1" applyProtection="1"/>
    <xf numFmtId="1" fontId="8" fillId="0" borderId="9" xfId="0" applyNumberFormat="1" applyFont="1" applyBorder="1" applyAlignment="1" applyProtection="1">
      <alignment horizontal="center"/>
      <protection locked="0"/>
    </xf>
    <xf numFmtId="0" fontId="8" fillId="0" borderId="8" xfId="0" applyFont="1" applyBorder="1" applyAlignment="1" applyProtection="1">
      <alignment horizontal="center"/>
      <protection locked="0"/>
    </xf>
    <xf numFmtId="0" fontId="17" fillId="0" borderId="11" xfId="0" applyFont="1" applyBorder="1" applyAlignment="1" applyProtection="1">
      <alignment horizontal="left"/>
      <protection locked="0"/>
    </xf>
    <xf numFmtId="0" fontId="8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26" fillId="0" borderId="0" xfId="0" applyFont="1" applyAlignment="1" applyProtection="1">
      <alignment horizontal="center"/>
    </xf>
    <xf numFmtId="0" fontId="23" fillId="0" borderId="0" xfId="0" applyFont="1" applyProtection="1"/>
    <xf numFmtId="21" fontId="23" fillId="0" borderId="0" xfId="0" applyNumberFormat="1" applyFont="1" applyProtection="1"/>
    <xf numFmtId="0" fontId="5" fillId="0" borderId="0" xfId="0" applyFont="1" applyAlignment="1" applyProtection="1">
      <alignment horizontal="center"/>
    </xf>
    <xf numFmtId="2" fontId="8" fillId="0" borderId="0" xfId="0" applyNumberFormat="1" applyFont="1" applyProtection="1"/>
    <xf numFmtId="0" fontId="8" fillId="0" borderId="0" xfId="0" applyFont="1" applyFill="1" applyAlignment="1" applyProtection="1">
      <alignment horizontal="center"/>
    </xf>
    <xf numFmtId="0" fontId="5" fillId="0" borderId="0" xfId="0" applyFont="1" applyFill="1" applyProtection="1"/>
    <xf numFmtId="20" fontId="2" fillId="0" borderId="0" xfId="0" applyNumberFormat="1" applyFont="1" applyProtection="1"/>
    <xf numFmtId="1" fontId="23" fillId="0" borderId="0" xfId="0" applyNumberFormat="1" applyFont="1" applyAlignment="1" applyProtection="1">
      <alignment horizontal="right"/>
      <protection locked="0"/>
    </xf>
    <xf numFmtId="0" fontId="26" fillId="0" borderId="0" xfId="0" applyFont="1" applyProtection="1"/>
    <xf numFmtId="2" fontId="27" fillId="0" borderId="0" xfId="0" applyNumberFormat="1" applyFont="1" applyFill="1" applyProtection="1"/>
    <xf numFmtId="2" fontId="27" fillId="0" borderId="0" xfId="0" applyNumberFormat="1" applyFont="1" applyProtection="1"/>
    <xf numFmtId="0" fontId="27" fillId="0" borderId="0" xfId="0" applyFont="1" applyFill="1" applyAlignment="1" applyProtection="1">
      <alignment horizontal="center"/>
    </xf>
    <xf numFmtId="2" fontId="5" fillId="0" borderId="0" xfId="0" applyNumberFormat="1" applyFont="1" applyFill="1" applyProtection="1"/>
    <xf numFmtId="2" fontId="27" fillId="0" borderId="0" xfId="0" applyNumberFormat="1" applyFont="1" applyFill="1" applyBorder="1" applyProtection="1"/>
    <xf numFmtId="164" fontId="3" fillId="0" borderId="58" xfId="0" applyNumberFormat="1" applyFont="1" applyBorder="1" applyAlignment="1" applyProtection="1">
      <alignment horizontal="center"/>
    </xf>
    <xf numFmtId="0" fontId="0" fillId="0" borderId="0" xfId="0" applyAlignment="1"/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4" xfId="0" applyBorder="1" applyAlignment="1" applyProtection="1">
      <alignment horizontal="center"/>
    </xf>
    <xf numFmtId="0" fontId="0" fillId="0" borderId="0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</xf>
    <xf numFmtId="0" fontId="4" fillId="0" borderId="11" xfId="0" applyFont="1" applyBorder="1" applyAlignment="1" applyProtection="1">
      <alignment horizontal="center"/>
    </xf>
    <xf numFmtId="0" fontId="1" fillId="0" borderId="16" xfId="0" applyFont="1" applyBorder="1" applyAlignment="1" applyProtection="1">
      <alignment horizontal="center"/>
    </xf>
    <xf numFmtId="0" fontId="0" fillId="0" borderId="17" xfId="0" applyBorder="1" applyAlignment="1" applyProtection="1"/>
    <xf numFmtId="0" fontId="0" fillId="0" borderId="17" xfId="0" applyBorder="1" applyAlignment="1" applyProtection="1">
      <alignment horizontal="center"/>
    </xf>
    <xf numFmtId="0" fontId="1" fillId="0" borderId="18" xfId="0" applyFont="1" applyBorder="1" applyAlignment="1" applyProtection="1">
      <alignment horizontal="center"/>
    </xf>
    <xf numFmtId="0" fontId="1" fillId="0" borderId="19" xfId="0" applyFont="1" applyBorder="1" applyAlignment="1" applyProtection="1">
      <alignment horizontal="center"/>
    </xf>
    <xf numFmtId="20" fontId="5" fillId="2" borderId="17" xfId="0" applyNumberFormat="1" applyFont="1" applyFill="1" applyBorder="1" applyAlignment="1">
      <alignment horizontal="center"/>
    </xf>
    <xf numFmtId="0" fontId="5" fillId="0" borderId="17" xfId="0" applyNumberFormat="1" applyFont="1" applyBorder="1" applyAlignment="1">
      <alignment horizontal="center"/>
    </xf>
    <xf numFmtId="0" fontId="4" fillId="0" borderId="17" xfId="0" applyNumberFormat="1" applyFont="1" applyBorder="1" applyAlignment="1">
      <alignment horizontal="center"/>
    </xf>
    <xf numFmtId="0" fontId="1" fillId="0" borderId="22" xfId="0" applyFont="1" applyBorder="1" applyAlignment="1" applyProtection="1">
      <alignment horizontal="center"/>
    </xf>
    <xf numFmtId="0" fontId="1" fillId="0" borderId="23" xfId="0" applyFont="1" applyBorder="1" applyAlignment="1" applyProtection="1">
      <alignment horizontal="center"/>
    </xf>
    <xf numFmtId="20" fontId="5" fillId="0" borderId="21" xfId="0" applyNumberFormat="1" applyFont="1" applyBorder="1" applyAlignment="1">
      <alignment horizontal="center"/>
    </xf>
    <xf numFmtId="0" fontId="5" fillId="0" borderId="21" xfId="0" applyNumberFormat="1" applyFont="1" applyBorder="1" applyAlignment="1">
      <alignment horizontal="center"/>
    </xf>
    <xf numFmtId="0" fontId="4" fillId="0" borderId="21" xfId="0" applyNumberFormat="1" applyFont="1" applyBorder="1" applyAlignment="1">
      <alignment horizontal="center"/>
    </xf>
    <xf numFmtId="0" fontId="0" fillId="0" borderId="20" xfId="0" applyBorder="1" applyProtection="1">
      <protection locked="0"/>
    </xf>
    <xf numFmtId="0" fontId="0" fillId="0" borderId="21" xfId="0" applyBorder="1" applyAlignment="1" applyProtection="1">
      <alignment horizontal="center"/>
      <protection locked="0"/>
    </xf>
    <xf numFmtId="0" fontId="1" fillId="0" borderId="22" xfId="0" applyFont="1" applyBorder="1" applyAlignment="1" applyProtection="1">
      <alignment horizontal="center"/>
      <protection locked="0"/>
    </xf>
    <xf numFmtId="0" fontId="1" fillId="0" borderId="23" xfId="0" applyFont="1" applyBorder="1" applyAlignment="1" applyProtection="1">
      <alignment horizontal="center"/>
      <protection locked="0"/>
    </xf>
    <xf numFmtId="0" fontId="0" fillId="0" borderId="20" xfId="0" applyFill="1" applyBorder="1" applyProtection="1">
      <protection locked="0"/>
    </xf>
    <xf numFmtId="0" fontId="0" fillId="0" borderId="21" xfId="0" applyFill="1" applyBorder="1" applyAlignment="1" applyProtection="1">
      <alignment horizontal="center"/>
      <protection locked="0"/>
    </xf>
    <xf numFmtId="0" fontId="1" fillId="0" borderId="46" xfId="0" applyFont="1" applyBorder="1" applyAlignment="1" applyProtection="1">
      <alignment horizontal="center"/>
      <protection locked="0"/>
    </xf>
    <xf numFmtId="0" fontId="0" fillId="0" borderId="25" xfId="0" applyBorder="1" applyAlignment="1" applyProtection="1"/>
    <xf numFmtId="0" fontId="0" fillId="0" borderId="26" xfId="0" applyBorder="1" applyAlignment="1" applyProtection="1">
      <alignment horizontal="center"/>
    </xf>
    <xf numFmtId="0" fontId="1" fillId="0" borderId="27" xfId="0" applyFont="1" applyBorder="1" applyAlignment="1" applyProtection="1">
      <alignment horizontal="center"/>
    </xf>
    <xf numFmtId="0" fontId="1" fillId="0" borderId="28" xfId="0" applyFont="1" applyBorder="1" applyAlignment="1" applyProtection="1">
      <alignment horizontal="center"/>
    </xf>
    <xf numFmtId="20" fontId="5" fillId="0" borderId="26" xfId="0" applyNumberFormat="1" applyFont="1" applyBorder="1" applyAlignment="1">
      <alignment horizontal="center"/>
    </xf>
    <xf numFmtId="0" fontId="5" fillId="0" borderId="26" xfId="0" applyNumberFormat="1" applyFont="1" applyBorder="1" applyAlignment="1">
      <alignment horizontal="center"/>
    </xf>
    <xf numFmtId="0" fontId="4" fillId="0" borderId="26" xfId="0" applyNumberFormat="1" applyFont="1" applyBorder="1" applyAlignment="1">
      <alignment horizontal="center"/>
    </xf>
    <xf numFmtId="20" fontId="5" fillId="0" borderId="32" xfId="0" applyNumberFormat="1" applyFont="1" applyBorder="1" applyAlignment="1">
      <alignment horizontal="center"/>
    </xf>
    <xf numFmtId="0" fontId="5" fillId="0" borderId="32" xfId="0" applyNumberFormat="1" applyFont="1" applyBorder="1" applyAlignment="1">
      <alignment horizontal="center"/>
    </xf>
    <xf numFmtId="0" fontId="4" fillId="0" borderId="32" xfId="0" applyNumberFormat="1" applyFont="1" applyBorder="1" applyAlignment="1">
      <alignment horizontal="center"/>
    </xf>
    <xf numFmtId="0" fontId="0" fillId="0" borderId="25" xfId="0" applyBorder="1" applyProtection="1">
      <protection locked="0"/>
    </xf>
    <xf numFmtId="0" fontId="0" fillId="0" borderId="26" xfId="0" applyBorder="1" applyAlignment="1" applyProtection="1">
      <alignment horizontal="center"/>
      <protection locked="0"/>
    </xf>
    <xf numFmtId="0" fontId="1" fillId="0" borderId="27" xfId="0" applyFont="1" applyBorder="1" applyAlignment="1" applyProtection="1">
      <alignment horizontal="center"/>
      <protection locked="0"/>
    </xf>
    <xf numFmtId="0" fontId="1" fillId="0" borderId="28" xfId="0" applyFont="1" applyBorder="1" applyAlignment="1" applyProtection="1">
      <alignment horizontal="center"/>
      <protection locked="0"/>
    </xf>
    <xf numFmtId="0" fontId="0" fillId="0" borderId="33" xfId="0" applyBorder="1" applyProtection="1">
      <protection locked="0"/>
    </xf>
    <xf numFmtId="0" fontId="0" fillId="0" borderId="32" xfId="0" applyBorder="1" applyAlignment="1" applyProtection="1">
      <alignment horizontal="center"/>
      <protection locked="0"/>
    </xf>
    <xf numFmtId="0" fontId="1" fillId="0" borderId="34" xfId="0" applyFont="1" applyBorder="1" applyAlignment="1" applyProtection="1">
      <alignment horizontal="center"/>
      <protection locked="0"/>
    </xf>
    <xf numFmtId="0" fontId="1" fillId="0" borderId="39" xfId="0" applyFont="1" applyBorder="1" applyAlignment="1" applyProtection="1">
      <alignment horizontal="center"/>
      <protection locked="0"/>
    </xf>
    <xf numFmtId="20" fontId="5" fillId="0" borderId="17" xfId="0" applyNumberFormat="1" applyFont="1" applyBorder="1" applyAlignment="1">
      <alignment horizontal="center"/>
    </xf>
    <xf numFmtId="20" fontId="5" fillId="0" borderId="21" xfId="0" applyNumberFormat="1" applyFont="1" applyFill="1" applyBorder="1" applyAlignment="1">
      <alignment horizontal="center"/>
    </xf>
    <xf numFmtId="0" fontId="16" fillId="0" borderId="9" xfId="0" applyFont="1" applyFill="1" applyBorder="1" applyAlignment="1" applyProtection="1">
      <alignment horizontal="center"/>
    </xf>
    <xf numFmtId="20" fontId="5" fillId="2" borderId="18" xfId="0" applyNumberFormat="1" applyFont="1" applyFill="1" applyBorder="1" applyAlignment="1">
      <alignment horizontal="center"/>
    </xf>
    <xf numFmtId="0" fontId="0" fillId="0" borderId="33" xfId="0" applyBorder="1" applyAlignment="1" applyProtection="1">
      <protection locked="0"/>
    </xf>
    <xf numFmtId="0" fontId="0" fillId="0" borderId="8" xfId="0" applyBorder="1" applyProtection="1">
      <protection locked="0"/>
    </xf>
    <xf numFmtId="0" fontId="0" fillId="0" borderId="9" xfId="0" applyBorder="1" applyAlignment="1" applyProtection="1">
      <alignment horizontal="center"/>
      <protection locked="0"/>
    </xf>
    <xf numFmtId="0" fontId="3" fillId="0" borderId="67" xfId="0" applyFont="1" applyBorder="1" applyAlignment="1" applyProtection="1">
      <alignment horizontal="center"/>
    </xf>
    <xf numFmtId="0" fontId="3" fillId="0" borderId="68" xfId="0" applyFont="1" applyBorder="1" applyAlignment="1" applyProtection="1">
      <alignment horizontal="center"/>
    </xf>
    <xf numFmtId="0" fontId="0" fillId="0" borderId="9" xfId="0" applyFill="1" applyBorder="1" applyAlignment="1" applyProtection="1">
      <alignment horizontal="center"/>
    </xf>
    <xf numFmtId="0" fontId="3" fillId="0" borderId="8" xfId="0" applyFont="1" applyBorder="1" applyProtection="1">
      <protection locked="0"/>
    </xf>
    <xf numFmtId="0" fontId="8" fillId="0" borderId="1" xfId="0" applyFont="1" applyBorder="1" applyProtection="1"/>
    <xf numFmtId="0" fontId="5" fillId="0" borderId="7" xfId="0" applyFont="1" applyBorder="1" applyAlignment="1" applyProtection="1">
      <alignment horizontal="centerContinuous"/>
    </xf>
    <xf numFmtId="0" fontId="9" fillId="0" borderId="0" xfId="0" applyFont="1" applyBorder="1" applyAlignment="1" applyProtection="1">
      <alignment horizontal="left"/>
    </xf>
    <xf numFmtId="0" fontId="3" fillId="0" borderId="2" xfId="0" applyFont="1" applyBorder="1" applyAlignment="1" applyProtection="1">
      <alignment horizontal="center"/>
    </xf>
    <xf numFmtId="0" fontId="3" fillId="0" borderId="3" xfId="0" applyFont="1" applyBorder="1" applyAlignment="1" applyProtection="1">
      <alignment horizontal="center"/>
    </xf>
    <xf numFmtId="0" fontId="9" fillId="0" borderId="3" xfId="0" applyFont="1" applyBorder="1" applyAlignment="1" applyProtection="1">
      <alignment horizontal="center"/>
    </xf>
    <xf numFmtId="0" fontId="9" fillId="0" borderId="0" xfId="0" applyFont="1" applyFill="1" applyBorder="1" applyAlignment="1" applyProtection="1">
      <alignment horizontal="right"/>
    </xf>
    <xf numFmtId="2" fontId="7" fillId="0" borderId="42" xfId="0" applyNumberFormat="1" applyFont="1" applyBorder="1" applyAlignment="1" applyProtection="1">
      <alignment horizontal="center"/>
    </xf>
    <xf numFmtId="0" fontId="31" fillId="0" borderId="42" xfId="0" applyFont="1" applyBorder="1" applyAlignment="1" applyProtection="1">
      <alignment horizontal="center"/>
    </xf>
    <xf numFmtId="164" fontId="7" fillId="0" borderId="42" xfId="0" applyNumberFormat="1" applyFont="1" applyBorder="1" applyProtection="1"/>
    <xf numFmtId="2" fontId="4" fillId="0" borderId="7" xfId="0" applyNumberFormat="1" applyFont="1" applyFill="1" applyBorder="1" applyAlignment="1" applyProtection="1">
      <alignment horizontal="center"/>
    </xf>
    <xf numFmtId="2" fontId="4" fillId="0" borderId="12" xfId="0" applyNumberFormat="1" applyFont="1" applyFill="1" applyBorder="1" applyAlignment="1" applyProtection="1">
      <alignment horizontal="center"/>
    </xf>
    <xf numFmtId="0" fontId="4" fillId="0" borderId="15" xfId="0" applyFont="1" applyFill="1" applyBorder="1" applyAlignment="1" applyProtection="1">
      <alignment horizontal="center"/>
    </xf>
    <xf numFmtId="2" fontId="4" fillId="0" borderId="2" xfId="0" applyNumberFormat="1" applyFont="1" applyFill="1" applyBorder="1" applyProtection="1"/>
    <xf numFmtId="1" fontId="4" fillId="0" borderId="5" xfId="0" applyNumberFormat="1" applyFont="1" applyBorder="1" applyAlignment="1" applyProtection="1">
      <alignment horizontal="center"/>
    </xf>
    <xf numFmtId="2" fontId="7" fillId="0" borderId="7" xfId="0" applyNumberFormat="1" applyFont="1" applyFill="1" applyBorder="1" applyProtection="1"/>
    <xf numFmtId="0" fontId="7" fillId="0" borderId="10" xfId="0" applyFont="1" applyBorder="1" applyAlignment="1" applyProtection="1">
      <alignment horizontal="center"/>
    </xf>
    <xf numFmtId="1" fontId="7" fillId="0" borderId="10" xfId="0" applyNumberFormat="1" applyFont="1" applyBorder="1" applyAlignment="1" applyProtection="1">
      <alignment horizontal="center"/>
    </xf>
    <xf numFmtId="0" fontId="1" fillId="0" borderId="42" xfId="0" applyFont="1" applyBorder="1" applyAlignment="1" applyProtection="1">
      <alignment horizontal="center"/>
    </xf>
    <xf numFmtId="0" fontId="31" fillId="0" borderId="41" xfId="0" applyFont="1" applyBorder="1" applyAlignment="1" applyProtection="1">
      <alignment horizontal="center"/>
    </xf>
    <xf numFmtId="0" fontId="31" fillId="0" borderId="42" xfId="0" quotePrefix="1" applyFont="1" applyBorder="1" applyAlignment="1" applyProtection="1">
      <alignment horizontal="center"/>
    </xf>
    <xf numFmtId="0" fontId="28" fillId="0" borderId="59" xfId="0" applyFont="1" applyBorder="1" applyAlignment="1" applyProtection="1">
      <alignment horizontal="center"/>
    </xf>
    <xf numFmtId="0" fontId="28" fillId="0" borderId="9" xfId="0" applyFont="1" applyBorder="1" applyAlignment="1" applyProtection="1">
      <alignment horizontal="center"/>
    </xf>
    <xf numFmtId="0" fontId="29" fillId="0" borderId="9" xfId="0" applyFont="1" applyBorder="1" applyAlignment="1" applyProtection="1">
      <alignment horizontal="center"/>
    </xf>
    <xf numFmtId="21" fontId="15" fillId="0" borderId="9" xfId="0" applyNumberFormat="1" applyFont="1" applyBorder="1" applyAlignment="1" applyProtection="1">
      <alignment horizontal="center"/>
    </xf>
    <xf numFmtId="21" fontId="23" fillId="0" borderId="9" xfId="0" applyNumberFormat="1" applyFont="1" applyBorder="1" applyAlignment="1" applyProtection="1">
      <alignment horizontal="center"/>
    </xf>
    <xf numFmtId="21" fontId="2" fillId="2" borderId="9" xfId="0" applyNumberFormat="1" applyFont="1" applyFill="1" applyBorder="1" applyAlignment="1" applyProtection="1">
      <alignment horizontal="center"/>
    </xf>
    <xf numFmtId="0" fontId="3" fillId="0" borderId="10" xfId="0" quotePrefix="1" applyFont="1" applyBorder="1" applyAlignment="1" applyProtection="1">
      <alignment horizontal="center"/>
    </xf>
    <xf numFmtId="0" fontId="15" fillId="0" borderId="1" xfId="0" applyFont="1" applyBorder="1" applyAlignment="1" applyProtection="1">
      <alignment horizontal="centerContinuous"/>
    </xf>
    <xf numFmtId="0" fontId="23" fillId="0" borderId="1" xfId="0" applyFont="1" applyBorder="1" applyAlignment="1" applyProtection="1">
      <alignment horizontal="centerContinuous"/>
    </xf>
    <xf numFmtId="21" fontId="15" fillId="0" borderId="1" xfId="0" applyNumberFormat="1" applyFont="1" applyBorder="1" applyAlignment="1" applyProtection="1">
      <alignment horizontal="centerContinuous"/>
    </xf>
    <xf numFmtId="21" fontId="23" fillId="0" borderId="1" xfId="0" applyNumberFormat="1" applyFont="1" applyBorder="1" applyAlignment="1" applyProtection="1">
      <alignment horizontal="centerContinuous"/>
    </xf>
    <xf numFmtId="21" fontId="2" fillId="0" borderId="1" xfId="0" applyNumberFormat="1" applyFont="1" applyBorder="1" applyAlignment="1" applyProtection="1">
      <alignment horizontal="centerContinuous"/>
    </xf>
    <xf numFmtId="0" fontId="3" fillId="0" borderId="1" xfId="0" applyFont="1" applyBorder="1" applyAlignment="1" applyProtection="1">
      <alignment horizontal="centerContinuous"/>
    </xf>
    <xf numFmtId="0" fontId="5" fillId="0" borderId="1" xfId="0" applyFont="1" applyBorder="1" applyAlignment="1" applyProtection="1">
      <alignment horizontal="center"/>
    </xf>
    <xf numFmtId="2" fontId="3" fillId="0" borderId="60" xfId="0" quotePrefix="1" applyNumberFormat="1" applyFont="1" applyBorder="1" applyAlignment="1" applyProtection="1">
      <alignment horizontal="centerContinuous"/>
    </xf>
    <xf numFmtId="0" fontId="3" fillId="0" borderId="61" xfId="0" applyFont="1" applyBorder="1" applyAlignment="1" applyProtection="1">
      <alignment horizontal="centerContinuous"/>
    </xf>
    <xf numFmtId="0" fontId="3" fillId="0" borderId="62" xfId="0" quotePrefix="1" applyFont="1" applyBorder="1" applyAlignment="1" applyProtection="1">
      <alignment horizontal="centerContinuous"/>
    </xf>
    <xf numFmtId="0" fontId="3" fillId="0" borderId="63" xfId="0" applyFont="1" applyBorder="1" applyAlignment="1" applyProtection="1">
      <alignment horizontal="centerContinuous"/>
    </xf>
    <xf numFmtId="0" fontId="18" fillId="0" borderId="9" xfId="0" quotePrefix="1" applyFont="1" applyBorder="1" applyAlignment="1" applyProtection="1">
      <alignment horizontal="center"/>
    </xf>
    <xf numFmtId="0" fontId="23" fillId="0" borderId="8" xfId="0" quotePrefix="1" applyFont="1" applyBorder="1" applyAlignment="1" applyProtection="1">
      <alignment horizontal="center"/>
    </xf>
    <xf numFmtId="20" fontId="2" fillId="2" borderId="9" xfId="0" applyNumberFormat="1" applyFont="1" applyFill="1" applyBorder="1" applyAlignment="1" applyProtection="1">
      <alignment horizontal="center"/>
    </xf>
    <xf numFmtId="45" fontId="15" fillId="0" borderId="8" xfId="0" applyNumberFormat="1" applyFont="1" applyBorder="1" applyAlignment="1" applyProtection="1">
      <alignment horizontal="center"/>
    </xf>
    <xf numFmtId="1" fontId="23" fillId="0" borderId="9" xfId="0" quotePrefix="1" applyNumberFormat="1" applyFont="1" applyBorder="1" applyAlignment="1" applyProtection="1">
      <alignment horizontal="right"/>
    </xf>
    <xf numFmtId="0" fontId="19" fillId="0" borderId="10" xfId="0" applyFont="1" applyBorder="1" applyAlignment="1" applyProtection="1">
      <alignment horizontal="center"/>
    </xf>
    <xf numFmtId="2" fontId="27" fillId="0" borderId="56" xfId="0" quotePrefix="1" applyNumberFormat="1" applyFont="1" applyBorder="1" applyAlignment="1" applyProtection="1">
      <alignment horizontal="centerContinuous"/>
    </xf>
    <xf numFmtId="2" fontId="23" fillId="0" borderId="0" xfId="0" applyNumberFormat="1" applyFont="1" applyFill="1" applyBorder="1" applyAlignment="1" applyProtection="1">
      <alignment horizontal="center"/>
    </xf>
    <xf numFmtId="0" fontId="5" fillId="0" borderId="1" xfId="0" applyFont="1" applyFill="1" applyBorder="1" applyAlignment="1" applyProtection="1">
      <alignment horizontal="center"/>
    </xf>
    <xf numFmtId="0" fontId="8" fillId="0" borderId="1" xfId="0" applyFont="1" applyFill="1" applyBorder="1" applyAlignment="1" applyProtection="1">
      <alignment horizontal="center"/>
    </xf>
    <xf numFmtId="0" fontId="15" fillId="0" borderId="1" xfId="0" applyFont="1" applyBorder="1" applyProtection="1"/>
    <xf numFmtId="20" fontId="2" fillId="0" borderId="1" xfId="0" applyNumberFormat="1" applyFont="1" applyBorder="1" applyAlignment="1" applyProtection="1">
      <alignment horizontal="centerContinuous"/>
    </xf>
    <xf numFmtId="45" fontId="15" fillId="0" borderId="1" xfId="0" applyNumberFormat="1" applyFont="1" applyBorder="1" applyAlignment="1" applyProtection="1">
      <alignment horizontal="centerContinuous"/>
    </xf>
    <xf numFmtId="1" fontId="23" fillId="0" borderId="1" xfId="0" applyNumberFormat="1" applyFont="1" applyBorder="1" applyAlignment="1" applyProtection="1">
      <alignment horizontal="right"/>
    </xf>
    <xf numFmtId="0" fontId="23" fillId="0" borderId="1" xfId="0" applyFont="1" applyBorder="1" applyProtection="1"/>
    <xf numFmtId="0" fontId="26" fillId="0" borderId="1" xfId="0" applyFont="1" applyBorder="1" applyAlignment="1" applyProtection="1">
      <alignment horizontal="centerContinuous"/>
    </xf>
    <xf numFmtId="2" fontId="27" fillId="0" borderId="1" xfId="0" applyNumberFormat="1" applyFont="1" applyFill="1" applyBorder="1" applyAlignment="1" applyProtection="1">
      <alignment horizontal="centerContinuous"/>
    </xf>
    <xf numFmtId="2" fontId="27" fillId="0" borderId="1" xfId="0" applyNumberFormat="1" applyFont="1" applyBorder="1" applyAlignment="1" applyProtection="1">
      <alignment horizontal="centerContinuous"/>
    </xf>
    <xf numFmtId="0" fontId="27" fillId="0" borderId="57" xfId="0" applyFont="1" applyBorder="1" applyAlignment="1" applyProtection="1">
      <alignment horizontal="centerContinuous"/>
    </xf>
    <xf numFmtId="2" fontId="27" fillId="0" borderId="45" xfId="0" quotePrefix="1" applyNumberFormat="1" applyFont="1" applyBorder="1" applyAlignment="1" applyProtection="1">
      <alignment horizontal="centerContinuous"/>
    </xf>
    <xf numFmtId="2" fontId="27" fillId="0" borderId="45" xfId="0" applyNumberFormat="1" applyFont="1" applyBorder="1" applyAlignment="1" applyProtection="1">
      <alignment horizontal="centerContinuous"/>
    </xf>
    <xf numFmtId="0" fontId="27" fillId="0" borderId="57" xfId="0" quotePrefix="1" applyFont="1" applyBorder="1" applyAlignment="1" applyProtection="1">
      <alignment horizontal="centerContinuous"/>
    </xf>
    <xf numFmtId="0" fontId="27" fillId="0" borderId="1" xfId="0" applyFont="1" applyBorder="1" applyAlignment="1" applyProtection="1">
      <alignment horizontal="center"/>
    </xf>
    <xf numFmtId="2" fontId="27" fillId="0" borderId="1" xfId="0" applyNumberFormat="1" applyFont="1" applyBorder="1" applyProtection="1"/>
    <xf numFmtId="2" fontId="5" fillId="0" borderId="1" xfId="0" applyNumberFormat="1" applyFont="1" applyFill="1" applyBorder="1" applyAlignment="1" applyProtection="1">
      <alignment horizontal="centerContinuous"/>
    </xf>
    <xf numFmtId="0" fontId="27" fillId="0" borderId="65" xfId="0" applyFont="1" applyBorder="1" applyAlignment="1" applyProtection="1">
      <alignment horizontal="centerContinuous"/>
    </xf>
    <xf numFmtId="0" fontId="27" fillId="0" borderId="9" xfId="0" applyFont="1" applyBorder="1" applyAlignment="1" applyProtection="1">
      <alignment horizontal="center"/>
    </xf>
    <xf numFmtId="0" fontId="27" fillId="0" borderId="14" xfId="0" applyFont="1" applyBorder="1" applyAlignment="1" applyProtection="1">
      <alignment horizontal="center"/>
    </xf>
    <xf numFmtId="0" fontId="0" fillId="0" borderId="8" xfId="0" applyBorder="1" applyAlignment="1" applyProtection="1"/>
    <xf numFmtId="0" fontId="0" fillId="0" borderId="0" xfId="0" applyBorder="1" applyAlignment="1"/>
    <xf numFmtId="0" fontId="0" fillId="0" borderId="0" xfId="0" applyBorder="1" applyAlignment="1">
      <alignment horizontal="left"/>
    </xf>
    <xf numFmtId="0" fontId="17" fillId="0" borderId="0" xfId="0" applyFont="1" applyBorder="1" applyAlignment="1" applyProtection="1">
      <alignment horizontal="center"/>
    </xf>
    <xf numFmtId="0" fontId="17" fillId="0" borderId="1" xfId="0" applyFont="1" applyBorder="1" applyAlignment="1" applyProtection="1">
      <alignment horizontal="center"/>
    </xf>
    <xf numFmtId="0" fontId="17" fillId="0" borderId="5" xfId="0" applyFont="1" applyBorder="1" applyAlignment="1" applyProtection="1">
      <alignment horizontal="center"/>
    </xf>
    <xf numFmtId="0" fontId="17" fillId="0" borderId="0" xfId="0" applyFont="1" applyAlignment="1" applyProtection="1">
      <alignment horizontal="center"/>
      <protection locked="0"/>
    </xf>
    <xf numFmtId="0" fontId="7" fillId="0" borderId="60" xfId="0" applyFont="1" applyFill="1" applyBorder="1" applyAlignment="1" applyProtection="1">
      <alignment horizontal="centerContinuous"/>
    </xf>
    <xf numFmtId="0" fontId="7" fillId="0" borderId="64" xfId="0" applyFont="1" applyFill="1" applyBorder="1" applyAlignment="1" applyProtection="1">
      <alignment horizontal="centerContinuous"/>
    </xf>
    <xf numFmtId="0" fontId="7" fillId="0" borderId="7" xfId="0" applyFont="1" applyFill="1" applyBorder="1" applyAlignment="1" applyProtection="1">
      <alignment horizontal="center"/>
    </xf>
    <xf numFmtId="0" fontId="7" fillId="0" borderId="10" xfId="0" applyFont="1" applyFill="1" applyBorder="1" applyAlignment="1" applyProtection="1">
      <alignment horizontal="center"/>
    </xf>
    <xf numFmtId="0" fontId="7" fillId="0" borderId="12" xfId="0" applyFont="1" applyFill="1" applyBorder="1" applyAlignment="1" applyProtection="1">
      <alignment horizontal="center"/>
    </xf>
    <xf numFmtId="0" fontId="7" fillId="0" borderId="15" xfId="0" applyFont="1" applyFill="1" applyBorder="1" applyAlignment="1" applyProtection="1">
      <alignment horizontal="center"/>
    </xf>
    <xf numFmtId="164" fontId="7" fillId="0" borderId="2" xfId="0" applyNumberFormat="1" applyFont="1" applyFill="1" applyBorder="1" applyProtection="1"/>
    <xf numFmtId="1" fontId="7" fillId="0" borderId="5" xfId="0" applyNumberFormat="1" applyFont="1" applyBorder="1" applyAlignment="1" applyProtection="1">
      <alignment horizontal="center"/>
    </xf>
    <xf numFmtId="164" fontId="7" fillId="0" borderId="7" xfId="0" applyNumberFormat="1" applyFont="1" applyFill="1" applyBorder="1" applyProtection="1"/>
    <xf numFmtId="0" fontId="8" fillId="0" borderId="0" xfId="0" applyFont="1" applyBorder="1" applyAlignment="1" applyProtection="1">
      <alignment horizontal="left"/>
    </xf>
    <xf numFmtId="0" fontId="18" fillId="0" borderId="8" xfId="0" applyFont="1" applyBorder="1" applyProtection="1">
      <protection locked="0"/>
    </xf>
    <xf numFmtId="0" fontId="18" fillId="0" borderId="8" xfId="0" applyFont="1" applyBorder="1" applyAlignment="1" applyProtection="1">
      <alignment horizontal="center"/>
    </xf>
    <xf numFmtId="0" fontId="18" fillId="0" borderId="13" xfId="0" applyFont="1" applyBorder="1" applyAlignment="1" applyProtection="1">
      <alignment horizontal="center"/>
    </xf>
    <xf numFmtId="2" fontId="4" fillId="0" borderId="60" xfId="0" applyNumberFormat="1" applyFont="1" applyFill="1" applyBorder="1" applyAlignment="1" applyProtection="1">
      <alignment horizontal="centerContinuous"/>
    </xf>
    <xf numFmtId="0" fontId="4" fillId="0" borderId="66" xfId="0" applyFont="1" applyFill="1" applyBorder="1" applyAlignment="1" applyProtection="1">
      <alignment horizontal="centerContinuous"/>
    </xf>
    <xf numFmtId="0" fontId="5" fillId="0" borderId="40" xfId="0" applyNumberFormat="1" applyFont="1" applyBorder="1" applyAlignment="1">
      <alignment horizontal="center"/>
    </xf>
    <xf numFmtId="0" fontId="4" fillId="0" borderId="40" xfId="0" applyNumberFormat="1" applyFont="1" applyBorder="1" applyAlignment="1">
      <alignment horizontal="center"/>
    </xf>
    <xf numFmtId="20" fontId="5" fillId="0" borderId="35" xfId="0" applyNumberFormat="1" applyFont="1" applyBorder="1" applyAlignment="1">
      <alignment horizontal="center"/>
    </xf>
    <xf numFmtId="0" fontId="5" fillId="0" borderId="35" xfId="0" applyNumberFormat="1" applyFont="1" applyBorder="1" applyAlignment="1">
      <alignment horizontal="center"/>
    </xf>
    <xf numFmtId="0" fontId="1" fillId="0" borderId="10" xfId="0" applyFont="1" applyBorder="1" applyAlignment="1" applyProtection="1">
      <alignment horizontal="center"/>
    </xf>
    <xf numFmtId="0" fontId="1" fillId="0" borderId="11" xfId="0" applyFont="1" applyBorder="1" applyAlignment="1" applyProtection="1">
      <alignment horizontal="center"/>
    </xf>
    <xf numFmtId="0" fontId="3" fillId="0" borderId="9" xfId="0" applyFont="1" applyBorder="1" applyProtection="1">
      <protection locked="0"/>
    </xf>
    <xf numFmtId="0" fontId="1" fillId="0" borderId="10" xfId="0" applyFont="1" applyBorder="1" applyAlignment="1" applyProtection="1">
      <alignment horizontal="center"/>
      <protection locked="0"/>
    </xf>
    <xf numFmtId="0" fontId="3" fillId="0" borderId="25" xfId="0" applyFont="1" applyBorder="1" applyProtection="1">
      <protection locked="0"/>
    </xf>
    <xf numFmtId="0" fontId="3" fillId="0" borderId="26" xfId="0" applyFont="1" applyBorder="1" applyAlignment="1" applyProtection="1">
      <alignment horizontal="center"/>
      <protection locked="0"/>
    </xf>
    <xf numFmtId="0" fontId="10" fillId="0" borderId="27" xfId="0" applyFont="1" applyBorder="1" applyAlignment="1" applyProtection="1">
      <alignment horizontal="center"/>
      <protection locked="0"/>
    </xf>
    <xf numFmtId="0" fontId="10" fillId="0" borderId="28" xfId="0" applyFont="1" applyBorder="1" applyAlignment="1" applyProtection="1">
      <alignment horizontal="center"/>
      <protection locked="0"/>
    </xf>
    <xf numFmtId="0" fontId="0" fillId="0" borderId="9" xfId="0" applyBorder="1" applyAlignment="1" applyProtection="1"/>
    <xf numFmtId="0" fontId="0" fillId="0" borderId="9" xfId="0" applyBorder="1" applyAlignment="1" applyProtection="1">
      <alignment horizontal="center"/>
    </xf>
    <xf numFmtId="1" fontId="15" fillId="0" borderId="59" xfId="0" applyNumberFormat="1" applyFont="1" applyBorder="1" applyAlignment="1">
      <alignment horizontal="center"/>
    </xf>
    <xf numFmtId="0" fontId="7" fillId="0" borderId="2" xfId="0" applyFont="1" applyBorder="1" applyAlignment="1" applyProtection="1">
      <alignment horizontal="left"/>
      <protection locked="0"/>
    </xf>
    <xf numFmtId="0" fontId="23" fillId="0" borderId="72" xfId="0" applyFont="1" applyBorder="1" applyAlignment="1" applyProtection="1"/>
    <xf numFmtId="0" fontId="0" fillId="0" borderId="36" xfId="0" applyBorder="1" applyAlignment="1" applyProtection="1"/>
    <xf numFmtId="0" fontId="0" fillId="0" borderId="35" xfId="0" applyBorder="1" applyAlignment="1" applyProtection="1">
      <alignment horizontal="center"/>
    </xf>
    <xf numFmtId="0" fontId="1" fillId="0" borderId="37" xfId="0" applyFont="1" applyBorder="1" applyAlignment="1" applyProtection="1">
      <alignment horizontal="center"/>
    </xf>
    <xf numFmtId="0" fontId="1" fillId="0" borderId="38" xfId="0" applyFont="1" applyBorder="1" applyAlignment="1" applyProtection="1">
      <alignment horizontal="center"/>
    </xf>
    <xf numFmtId="0" fontId="4" fillId="0" borderId="35" xfId="0" applyNumberFormat="1" applyFont="1" applyBorder="1" applyAlignment="1">
      <alignment horizontal="center"/>
    </xf>
    <xf numFmtId="0" fontId="0" fillId="0" borderId="71" xfId="0" applyBorder="1" applyAlignment="1" applyProtection="1">
      <alignment horizontal="center"/>
      <protection locked="0"/>
    </xf>
    <xf numFmtId="0" fontId="0" fillId="0" borderId="21" xfId="0" applyBorder="1" applyProtection="1">
      <protection locked="0"/>
    </xf>
    <xf numFmtId="0" fontId="0" fillId="0" borderId="76" xfId="0" applyBorder="1" applyProtection="1">
      <protection locked="0"/>
    </xf>
    <xf numFmtId="0" fontId="0" fillId="0" borderId="76" xfId="0" applyBorder="1" applyAlignment="1" applyProtection="1">
      <alignment horizontal="center"/>
      <protection locked="0"/>
    </xf>
    <xf numFmtId="0" fontId="1" fillId="0" borderId="77" xfId="0" applyFont="1" applyBorder="1" applyAlignment="1" applyProtection="1">
      <alignment horizontal="center"/>
      <protection locked="0"/>
    </xf>
    <xf numFmtId="0" fontId="5" fillId="0" borderId="76" xfId="0" applyNumberFormat="1" applyFont="1" applyBorder="1" applyAlignment="1">
      <alignment horizontal="center"/>
    </xf>
    <xf numFmtId="0" fontId="4" fillId="0" borderId="76" xfId="0" applyNumberFormat="1" applyFont="1" applyBorder="1" applyAlignment="1">
      <alignment horizontal="center"/>
    </xf>
    <xf numFmtId="20" fontId="5" fillId="0" borderId="76" xfId="0" applyNumberFormat="1" applyFont="1" applyBorder="1" applyAlignment="1">
      <alignment horizontal="center"/>
    </xf>
    <xf numFmtId="0" fontId="0" fillId="0" borderId="73" xfId="0" applyBorder="1" applyProtection="1">
      <protection locked="0"/>
    </xf>
    <xf numFmtId="0" fontId="1" fillId="0" borderId="74" xfId="0" applyFont="1" applyBorder="1" applyAlignment="1" applyProtection="1">
      <alignment horizontal="center"/>
      <protection locked="0"/>
    </xf>
    <xf numFmtId="0" fontId="1" fillId="0" borderId="75" xfId="0" applyFont="1" applyBorder="1" applyAlignment="1" applyProtection="1">
      <alignment horizontal="center"/>
      <protection locked="0"/>
    </xf>
    <xf numFmtId="20" fontId="5" fillId="0" borderId="71" xfId="0" applyNumberFormat="1" applyFont="1" applyBorder="1" applyAlignment="1">
      <alignment horizontal="center"/>
    </xf>
    <xf numFmtId="0" fontId="5" fillId="0" borderId="71" xfId="0" applyNumberFormat="1" applyFont="1" applyBorder="1" applyAlignment="1">
      <alignment horizontal="center"/>
    </xf>
    <xf numFmtId="0" fontId="4" fillId="0" borderId="71" xfId="0" applyNumberFormat="1" applyFont="1" applyBorder="1" applyAlignment="1">
      <alignment horizontal="center"/>
    </xf>
    <xf numFmtId="0" fontId="0" fillId="0" borderId="78" xfId="0" applyBorder="1" applyAlignment="1" applyProtection="1"/>
    <xf numFmtId="0" fontId="0" fillId="0" borderId="40" xfId="0" applyBorder="1" applyAlignment="1" applyProtection="1">
      <alignment horizontal="center"/>
    </xf>
    <xf numFmtId="0" fontId="1" fillId="0" borderId="79" xfId="0" applyFont="1" applyBorder="1" applyAlignment="1" applyProtection="1">
      <alignment horizontal="center"/>
    </xf>
    <xf numFmtId="0" fontId="1" fillId="0" borderId="80" xfId="0" applyFont="1" applyBorder="1" applyAlignment="1" applyProtection="1">
      <alignment horizontal="center"/>
    </xf>
    <xf numFmtId="20" fontId="5" fillId="0" borderId="40" xfId="0" applyNumberFormat="1" applyFont="1" applyBorder="1" applyAlignment="1">
      <alignment horizontal="center"/>
    </xf>
    <xf numFmtId="0" fontId="5" fillId="0" borderId="40" xfId="0" applyNumberFormat="1" applyFont="1" applyFill="1" applyBorder="1" applyAlignment="1">
      <alignment horizontal="center"/>
    </xf>
    <xf numFmtId="20" fontId="5" fillId="0" borderId="40" xfId="0" applyNumberFormat="1" applyFont="1" applyFill="1" applyBorder="1" applyAlignment="1">
      <alignment horizontal="center"/>
    </xf>
    <xf numFmtId="20" fontId="0" fillId="2" borderId="0" xfId="0" applyNumberFormat="1" applyFill="1" applyAlignment="1">
      <alignment horizontal="center"/>
    </xf>
    <xf numFmtId="20" fontId="5" fillId="0" borderId="37" xfId="0" applyNumberFormat="1" applyFont="1" applyFill="1" applyBorder="1" applyAlignment="1">
      <alignment horizontal="center"/>
    </xf>
    <xf numFmtId="20" fontId="5" fillId="0" borderId="22" xfId="0" applyNumberFormat="1" applyFont="1" applyFill="1" applyBorder="1" applyAlignment="1">
      <alignment horizontal="center"/>
    </xf>
    <xf numFmtId="20" fontId="5" fillId="0" borderId="79" xfId="0" applyNumberFormat="1" applyFont="1" applyFill="1" applyBorder="1" applyAlignment="1">
      <alignment horizontal="center"/>
    </xf>
    <xf numFmtId="20" fontId="5" fillId="0" borderId="27" xfId="0" applyNumberFormat="1" applyFont="1" applyFill="1" applyBorder="1" applyAlignment="1">
      <alignment horizontal="center"/>
    </xf>
    <xf numFmtId="20" fontId="5" fillId="0" borderId="34" xfId="0" applyNumberFormat="1" applyFont="1" applyFill="1" applyBorder="1" applyAlignment="1">
      <alignment horizontal="center"/>
    </xf>
    <xf numFmtId="20" fontId="5" fillId="0" borderId="74" xfId="0" applyNumberFormat="1" applyFont="1" applyFill="1" applyBorder="1" applyAlignment="1">
      <alignment horizontal="center"/>
    </xf>
    <xf numFmtId="20" fontId="5" fillId="0" borderId="77" xfId="0" applyNumberFormat="1" applyFont="1" applyFill="1" applyBorder="1" applyAlignment="1">
      <alignment horizontal="center"/>
    </xf>
    <xf numFmtId="20" fontId="5" fillId="0" borderId="35" xfId="0" applyNumberFormat="1" applyFont="1" applyFill="1" applyBorder="1" applyAlignment="1">
      <alignment horizontal="center"/>
    </xf>
    <xf numFmtId="20" fontId="5" fillId="0" borderId="26" xfId="0" applyNumberFormat="1" applyFont="1" applyFill="1" applyBorder="1" applyAlignment="1">
      <alignment horizontal="center"/>
    </xf>
    <xf numFmtId="20" fontId="5" fillId="0" borderId="32" xfId="0" applyNumberFormat="1" applyFont="1" applyFill="1" applyBorder="1" applyAlignment="1">
      <alignment horizontal="center"/>
    </xf>
    <xf numFmtId="0" fontId="0" fillId="0" borderId="0" xfId="0" applyBorder="1"/>
    <xf numFmtId="0" fontId="5" fillId="0" borderId="0" xfId="0" applyFont="1" applyBorder="1"/>
    <xf numFmtId="0" fontId="0" fillId="0" borderId="32" xfId="0" applyBorder="1" applyAlignment="1" applyProtection="1"/>
    <xf numFmtId="0" fontId="0" fillId="0" borderId="32" xfId="0" applyBorder="1" applyAlignment="1" applyProtection="1">
      <alignment horizontal="center"/>
    </xf>
    <xf numFmtId="0" fontId="1" fillId="0" borderId="34" xfId="0" applyFont="1" applyBorder="1" applyAlignment="1" applyProtection="1">
      <alignment horizontal="center"/>
    </xf>
    <xf numFmtId="0" fontId="1" fillId="0" borderId="39" xfId="0" applyFont="1" applyBorder="1" applyAlignment="1" applyProtection="1">
      <alignment horizontal="center"/>
    </xf>
    <xf numFmtId="1" fontId="4" fillId="0" borderId="10" xfId="0" applyNumberFormat="1" applyFont="1" applyFill="1" applyBorder="1" applyAlignment="1" applyProtection="1">
      <alignment horizontal="center"/>
    </xf>
    <xf numFmtId="1" fontId="4" fillId="2" borderId="18" xfId="0" applyNumberFormat="1" applyFont="1" applyFill="1" applyBorder="1" applyAlignment="1">
      <alignment horizontal="center"/>
    </xf>
    <xf numFmtId="1" fontId="4" fillId="0" borderId="37" xfId="0" applyNumberFormat="1" applyFont="1" applyFill="1" applyBorder="1" applyAlignment="1">
      <alignment horizontal="center"/>
    </xf>
    <xf numFmtId="1" fontId="4" fillId="0" borderId="22" xfId="0" applyNumberFormat="1" applyFont="1" applyFill="1" applyBorder="1" applyAlignment="1">
      <alignment horizontal="center"/>
    </xf>
    <xf numFmtId="1" fontId="4" fillId="0" borderId="79" xfId="0" applyNumberFormat="1" applyFont="1" applyFill="1" applyBorder="1" applyAlignment="1">
      <alignment horizontal="center"/>
    </xf>
    <xf numFmtId="1" fontId="4" fillId="0" borderId="27" xfId="0" applyNumberFormat="1" applyFont="1" applyFill="1" applyBorder="1" applyAlignment="1">
      <alignment horizontal="center"/>
    </xf>
    <xf numFmtId="1" fontId="4" fillId="0" borderId="5" xfId="0" applyNumberFormat="1" applyFont="1" applyBorder="1" applyAlignment="1">
      <alignment horizontal="center"/>
    </xf>
    <xf numFmtId="1" fontId="4" fillId="0" borderId="15" xfId="0" applyNumberFormat="1" applyFont="1" applyBorder="1" applyAlignment="1">
      <alignment horizontal="center"/>
    </xf>
    <xf numFmtId="1" fontId="15" fillId="0" borderId="59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3" xfId="0" applyBorder="1" applyAlignment="1">
      <alignment horizontal="center"/>
    </xf>
    <xf numFmtId="20" fontId="5" fillId="0" borderId="81" xfId="0" applyNumberFormat="1" applyFont="1" applyBorder="1" applyAlignment="1">
      <alignment horizontal="center"/>
    </xf>
    <xf numFmtId="20" fontId="5" fillId="0" borderId="36" xfId="0" applyNumberFormat="1" applyFont="1" applyBorder="1" applyAlignment="1">
      <alignment horizontal="center"/>
    </xf>
    <xf numFmtId="20" fontId="5" fillId="0" borderId="78" xfId="0" applyNumberFormat="1" applyFont="1" applyFill="1" applyBorder="1" applyAlignment="1">
      <alignment horizontal="center"/>
    </xf>
    <xf numFmtId="20" fontId="5" fillId="0" borderId="25" xfId="0" applyNumberFormat="1" applyFont="1" applyBorder="1" applyAlignment="1">
      <alignment horizontal="center"/>
    </xf>
    <xf numFmtId="20" fontId="5" fillId="0" borderId="33" xfId="0" applyNumberFormat="1" applyFont="1" applyBorder="1" applyAlignment="1">
      <alignment horizontal="center"/>
    </xf>
    <xf numFmtId="20" fontId="5" fillId="0" borderId="20" xfId="0" applyNumberFormat="1" applyFont="1" applyBorder="1" applyAlignment="1">
      <alignment horizontal="center"/>
    </xf>
    <xf numFmtId="20" fontId="5" fillId="0" borderId="73" xfId="0" applyNumberFormat="1" applyFont="1" applyBorder="1" applyAlignment="1">
      <alignment horizontal="center"/>
    </xf>
    <xf numFmtId="20" fontId="5" fillId="0" borderId="82" xfId="0" applyNumberFormat="1" applyFont="1" applyBorder="1" applyAlignment="1">
      <alignment horizontal="center"/>
    </xf>
    <xf numFmtId="0" fontId="34" fillId="0" borderId="8" xfId="0" applyFont="1" applyFill="1" applyBorder="1" applyAlignment="1" applyProtection="1">
      <alignment horizontal="center"/>
    </xf>
    <xf numFmtId="0" fontId="0" fillId="0" borderId="45" xfId="0" applyBorder="1" applyProtection="1">
      <protection locked="0"/>
    </xf>
    <xf numFmtId="0" fontId="0" fillId="0" borderId="30" xfId="0" applyBorder="1" applyAlignment="1" applyProtection="1">
      <alignment horizontal="center"/>
      <protection locked="0"/>
    </xf>
    <xf numFmtId="0" fontId="1" fillId="0" borderId="64" xfId="0" applyFont="1" applyBorder="1" applyAlignment="1" applyProtection="1">
      <alignment horizontal="center"/>
      <protection locked="0"/>
    </xf>
    <xf numFmtId="0" fontId="1" fillId="0" borderId="31" xfId="0" applyFont="1" applyBorder="1" applyAlignment="1" applyProtection="1">
      <alignment horizontal="center"/>
      <protection locked="0"/>
    </xf>
    <xf numFmtId="20" fontId="5" fillId="0" borderId="71" xfId="0" applyNumberFormat="1" applyFont="1" applyFill="1" applyBorder="1" applyAlignment="1">
      <alignment horizontal="center"/>
    </xf>
    <xf numFmtId="20" fontId="5" fillId="0" borderId="76" xfId="0" applyNumberFormat="1" applyFont="1" applyFill="1" applyBorder="1" applyAlignment="1">
      <alignment horizontal="center"/>
    </xf>
    <xf numFmtId="20" fontId="0" fillId="0" borderId="0" xfId="0" applyNumberFormat="1" applyAlignment="1">
      <alignment horizontal="center" vertical="top"/>
    </xf>
    <xf numFmtId="1" fontId="4" fillId="0" borderId="83" xfId="0" applyNumberFormat="1" applyFont="1" applyFill="1" applyBorder="1" applyAlignment="1">
      <alignment horizontal="center"/>
    </xf>
    <xf numFmtId="0" fontId="0" fillId="0" borderId="36" xfId="0" applyBorder="1" applyProtection="1">
      <protection locked="0"/>
    </xf>
    <xf numFmtId="0" fontId="0" fillId="0" borderId="35" xfId="0" applyBorder="1" applyAlignment="1" applyProtection="1">
      <alignment horizontal="center"/>
      <protection locked="0"/>
    </xf>
    <xf numFmtId="0" fontId="1" fillId="0" borderId="37" xfId="0" applyFont="1" applyBorder="1" applyAlignment="1" applyProtection="1">
      <alignment horizontal="center"/>
      <protection locked="0"/>
    </xf>
    <xf numFmtId="0" fontId="0" fillId="0" borderId="57" xfId="0" applyBorder="1"/>
    <xf numFmtId="0" fontId="0" fillId="0" borderId="78" xfId="0" applyBorder="1" applyProtection="1">
      <protection locked="0"/>
    </xf>
    <xf numFmtId="0" fontId="0" fillId="0" borderId="40" xfId="0" applyBorder="1" applyAlignment="1" applyProtection="1">
      <alignment horizontal="center"/>
      <protection locked="0"/>
    </xf>
    <xf numFmtId="0" fontId="1" fillId="0" borderId="79" xfId="0" applyFont="1" applyBorder="1" applyAlignment="1" applyProtection="1">
      <alignment horizontal="center"/>
      <protection locked="0"/>
    </xf>
    <xf numFmtId="1" fontId="4" fillId="0" borderId="10" xfId="0" applyNumberFormat="1" applyFont="1" applyFill="1" applyBorder="1" applyAlignment="1">
      <alignment horizontal="center"/>
    </xf>
    <xf numFmtId="0" fontId="33" fillId="0" borderId="0" xfId="0" applyFont="1" applyBorder="1"/>
    <xf numFmtId="0" fontId="0" fillId="0" borderId="44" xfId="0" applyBorder="1" applyAlignment="1" applyProtection="1">
      <alignment horizontal="center"/>
      <protection locked="0"/>
    </xf>
    <xf numFmtId="1" fontId="4" fillId="0" borderId="64" xfId="0" applyNumberFormat="1" applyFont="1" applyFill="1" applyBorder="1" applyAlignment="1">
      <alignment horizontal="center"/>
    </xf>
    <xf numFmtId="0" fontId="0" fillId="0" borderId="84" xfId="0" applyBorder="1"/>
    <xf numFmtId="0" fontId="0" fillId="0" borderId="43" xfId="0" applyBorder="1" applyProtection="1">
      <protection locked="0"/>
    </xf>
    <xf numFmtId="1" fontId="4" fillId="0" borderId="31" xfId="0" applyNumberFormat="1" applyFont="1" applyFill="1" applyBorder="1" applyAlignment="1">
      <alignment horizontal="center"/>
    </xf>
    <xf numFmtId="0" fontId="4" fillId="0" borderId="68" xfId="0" applyFont="1" applyBorder="1" applyAlignment="1">
      <alignment horizontal="center"/>
    </xf>
    <xf numFmtId="0" fontId="0" fillId="0" borderId="47" xfId="0" applyBorder="1"/>
    <xf numFmtId="0" fontId="0" fillId="0" borderId="1" xfId="0" applyBorder="1"/>
    <xf numFmtId="0" fontId="8" fillId="0" borderId="73" xfId="0" applyFont="1" applyBorder="1" applyAlignment="1" applyProtection="1">
      <alignment horizontal="center"/>
    </xf>
    <xf numFmtId="0" fontId="8" fillId="0" borderId="6" xfId="0" applyFont="1" applyBorder="1" applyAlignment="1" applyProtection="1">
      <alignment horizontal="center"/>
    </xf>
    <xf numFmtId="0" fontId="8" fillId="0" borderId="5" xfId="0" applyFont="1" applyBorder="1" applyAlignment="1" applyProtection="1">
      <alignment horizontal="center"/>
    </xf>
    <xf numFmtId="0" fontId="8" fillId="0" borderId="10" xfId="0" applyFont="1" applyBorder="1" applyAlignment="1" applyProtection="1">
      <alignment horizontal="center"/>
    </xf>
    <xf numFmtId="0" fontId="8" fillId="0" borderId="11" xfId="0" applyFont="1" applyBorder="1" applyAlignment="1" applyProtection="1">
      <alignment horizontal="center"/>
      <protection locked="0"/>
    </xf>
    <xf numFmtId="2" fontId="8" fillId="0" borderId="11" xfId="0" applyNumberFormat="1" applyFont="1" applyBorder="1" applyAlignment="1" applyProtection="1">
      <alignment horizontal="center"/>
      <protection locked="0"/>
    </xf>
    <xf numFmtId="0" fontId="8" fillId="0" borderId="15" xfId="0" applyFont="1" applyBorder="1" applyAlignment="1" applyProtection="1">
      <alignment horizontal="center"/>
    </xf>
    <xf numFmtId="0" fontId="8" fillId="0" borderId="16" xfId="0" applyFont="1" applyBorder="1" applyAlignment="1" applyProtection="1">
      <alignment horizontal="center"/>
    </xf>
    <xf numFmtId="0" fontId="15" fillId="0" borderId="0" xfId="0" applyFont="1" applyBorder="1" applyAlignment="1" applyProtection="1">
      <alignment horizontal="centerContinuous"/>
    </xf>
    <xf numFmtId="0" fontId="28" fillId="0" borderId="4" xfId="0" applyFont="1" applyBorder="1" applyAlignment="1" applyProtection="1">
      <alignment horizontal="center"/>
    </xf>
    <xf numFmtId="1" fontId="6" fillId="0" borderId="0" xfId="0" applyNumberFormat="1" applyFont="1" applyBorder="1" applyAlignment="1" applyProtection="1">
      <alignment horizontal="center"/>
    </xf>
    <xf numFmtId="1" fontId="9" fillId="0" borderId="0" xfId="0" applyNumberFormat="1" applyFont="1" applyBorder="1" applyAlignment="1" applyProtection="1">
      <alignment horizontal="center"/>
    </xf>
    <xf numFmtId="1" fontId="23" fillId="0" borderId="6" xfId="0" applyNumberFormat="1" applyFont="1" applyBorder="1" applyAlignment="1" applyProtection="1">
      <alignment horizontal="center"/>
    </xf>
    <xf numFmtId="1" fontId="6" fillId="0" borderId="11" xfId="0" applyNumberFormat="1" applyFont="1" applyBorder="1" applyAlignment="1" applyProtection="1">
      <alignment horizontal="center"/>
    </xf>
    <xf numFmtId="1" fontId="6" fillId="0" borderId="16" xfId="0" applyNumberFormat="1" applyFont="1" applyBorder="1" applyAlignment="1" applyProtection="1">
      <alignment horizontal="center"/>
    </xf>
    <xf numFmtId="1" fontId="8" fillId="0" borderId="11" xfId="0" applyNumberFormat="1" applyFont="1" applyBorder="1" applyAlignment="1" applyProtection="1">
      <alignment horizontal="center"/>
    </xf>
    <xf numFmtId="1" fontId="8" fillId="0" borderId="0" xfId="0" applyNumberFormat="1" applyFont="1" applyAlignment="1" applyProtection="1">
      <alignment horizontal="center"/>
    </xf>
    <xf numFmtId="1" fontId="7" fillId="0" borderId="42" xfId="0" applyNumberFormat="1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Continuous"/>
    </xf>
    <xf numFmtId="0" fontId="6" fillId="0" borderId="6" xfId="0" applyFont="1" applyBorder="1" applyAlignment="1" applyProtection="1">
      <alignment horizontal="center"/>
    </xf>
    <xf numFmtId="0" fontId="6" fillId="0" borderId="5" xfId="0" applyFont="1" applyBorder="1" applyAlignment="1" applyProtection="1">
      <alignment horizontal="center"/>
    </xf>
    <xf numFmtId="0" fontId="6" fillId="0" borderId="11" xfId="0" applyFont="1" applyBorder="1" applyAlignment="1" applyProtection="1">
      <alignment horizontal="center"/>
      <protection locked="0"/>
    </xf>
    <xf numFmtId="0" fontId="6" fillId="0" borderId="11" xfId="0" applyFont="1" applyBorder="1" applyAlignment="1" applyProtection="1">
      <alignment horizontal="center"/>
    </xf>
    <xf numFmtId="0" fontId="6" fillId="0" borderId="1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164" fontId="3" fillId="0" borderId="0" xfId="0" applyNumberFormat="1" applyFont="1" applyBorder="1" applyAlignment="1" applyProtection="1">
      <alignment horizontal="center"/>
    </xf>
    <xf numFmtId="1" fontId="3" fillId="0" borderId="0" xfId="0" applyNumberFormat="1" applyFont="1" applyBorder="1" applyAlignment="1" applyProtection="1">
      <alignment horizontal="center"/>
    </xf>
    <xf numFmtId="1" fontId="15" fillId="0" borderId="0" xfId="0" applyNumberFormat="1" applyFont="1" applyBorder="1" applyAlignment="1" applyProtection="1">
      <alignment horizontal="center"/>
    </xf>
    <xf numFmtId="1" fontId="3" fillId="0" borderId="0" xfId="0" applyNumberFormat="1" applyFont="1" applyBorder="1" applyAlignment="1" applyProtection="1">
      <alignment horizontal="center"/>
      <protection locked="0"/>
    </xf>
    <xf numFmtId="0" fontId="1" fillId="2" borderId="0" xfId="0" applyFont="1" applyFill="1" applyProtection="1">
      <protection locked="0"/>
    </xf>
    <xf numFmtId="0" fontId="8" fillId="2" borderId="0" xfId="0" applyFont="1" applyFill="1" applyProtection="1">
      <protection locked="0"/>
    </xf>
    <xf numFmtId="2" fontId="3" fillId="0" borderId="0" xfId="0" applyNumberFormat="1" applyFont="1" applyFill="1" applyBorder="1" applyProtection="1"/>
    <xf numFmtId="0" fontId="3" fillId="0" borderId="0" xfId="0" applyFont="1"/>
    <xf numFmtId="2" fontId="3" fillId="0" borderId="0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  <protection locked="0"/>
    </xf>
    <xf numFmtId="0" fontId="17" fillId="0" borderId="0" xfId="0" applyFont="1" applyBorder="1" applyAlignment="1" applyProtection="1">
      <alignment horizontal="center" vertical="center" textRotation="90"/>
      <protection locked="0"/>
    </xf>
    <xf numFmtId="0" fontId="3" fillId="0" borderId="0" xfId="0" applyFont="1" applyBorder="1" applyAlignment="1" applyProtection="1"/>
    <xf numFmtId="2" fontId="2" fillId="0" borderId="0" xfId="0" applyNumberFormat="1" applyFont="1" applyBorder="1" applyAlignment="1" applyProtection="1">
      <alignment horizontal="center"/>
    </xf>
    <xf numFmtId="2" fontId="7" fillId="0" borderId="0" xfId="0" applyNumberFormat="1" applyFont="1" applyBorder="1" applyAlignment="1" applyProtection="1">
      <alignment horizontal="center"/>
    </xf>
    <xf numFmtId="21" fontId="15" fillId="0" borderId="0" xfId="0" applyNumberFormat="1" applyFont="1" applyBorder="1" applyProtection="1"/>
    <xf numFmtId="21" fontId="3" fillId="0" borderId="0" xfId="0" applyNumberFormat="1" applyFont="1" applyBorder="1" applyProtection="1"/>
    <xf numFmtId="2" fontId="3" fillId="0" borderId="0" xfId="0" applyNumberFormat="1" applyFont="1" applyBorder="1" applyProtection="1">
      <protection locked="0"/>
    </xf>
    <xf numFmtId="0" fontId="7" fillId="0" borderId="0" xfId="0" applyFont="1" applyBorder="1" applyAlignment="1" applyProtection="1">
      <alignment horizontal="center"/>
    </xf>
    <xf numFmtId="2" fontId="3" fillId="0" borderId="0" xfId="0" applyNumberFormat="1" applyFont="1" applyBorder="1" applyProtection="1"/>
    <xf numFmtId="164" fontId="7" fillId="0" borderId="0" xfId="0" applyNumberFormat="1" applyFont="1" applyFill="1" applyBorder="1" applyProtection="1"/>
    <xf numFmtId="1" fontId="7" fillId="0" borderId="0" xfId="0" applyNumberFormat="1" applyFont="1" applyBorder="1" applyAlignment="1" applyProtection="1">
      <alignment horizontal="center"/>
    </xf>
    <xf numFmtId="1" fontId="18" fillId="0" borderId="0" xfId="0" applyNumberFormat="1" applyFont="1" applyBorder="1" applyAlignment="1" applyProtection="1">
      <alignment horizontal="center"/>
    </xf>
    <xf numFmtId="0" fontId="18" fillId="0" borderId="0" xfId="0" applyFont="1" applyBorder="1" applyAlignment="1" applyProtection="1">
      <alignment horizontal="center"/>
      <protection locked="0"/>
    </xf>
    <xf numFmtId="0" fontId="18" fillId="0" borderId="0" xfId="0" applyFont="1" applyBorder="1" applyProtection="1">
      <protection locked="0"/>
    </xf>
    <xf numFmtId="20" fontId="2" fillId="0" borderId="0" xfId="0" applyNumberFormat="1" applyFont="1" applyBorder="1" applyProtection="1"/>
    <xf numFmtId="45" fontId="15" fillId="0" borderId="0" xfId="0" applyNumberFormat="1" applyFont="1" applyBorder="1" applyProtection="1"/>
    <xf numFmtId="1" fontId="3" fillId="0" borderId="0" xfId="0" applyNumberFormat="1" applyFont="1" applyBorder="1" applyAlignment="1" applyProtection="1">
      <alignment horizontal="right"/>
      <protection locked="0"/>
    </xf>
    <xf numFmtId="0" fontId="18" fillId="0" borderId="0" xfId="0" applyFont="1" applyBorder="1" applyAlignment="1" applyProtection="1">
      <alignment horizontal="center"/>
    </xf>
    <xf numFmtId="0" fontId="7" fillId="0" borderId="0" xfId="0" applyFont="1" applyBorder="1" applyProtection="1"/>
    <xf numFmtId="2" fontId="7" fillId="0" borderId="0" xfId="0" applyNumberFormat="1" applyFont="1" applyFill="1" applyBorder="1" applyProtection="1"/>
    <xf numFmtId="0" fontId="3" fillId="0" borderId="0" xfId="0" quotePrefix="1" applyFont="1" applyBorder="1" applyAlignment="1" applyProtection="1">
      <alignment horizontal="center"/>
    </xf>
    <xf numFmtId="0" fontId="35" fillId="0" borderId="16" xfId="0" applyFont="1" applyBorder="1" applyAlignment="1" applyProtection="1">
      <alignment horizontal="center"/>
    </xf>
    <xf numFmtId="2" fontId="23" fillId="0" borderId="16" xfId="0" applyNumberFormat="1" applyFont="1" applyBorder="1" applyAlignment="1" applyProtection="1">
      <alignment horizontal="center"/>
    </xf>
    <xf numFmtId="2" fontId="23" fillId="0" borderId="69" xfId="0" applyNumberFormat="1" applyFont="1" applyBorder="1" applyAlignment="1" applyProtection="1">
      <alignment horizontal="center"/>
    </xf>
    <xf numFmtId="2" fontId="23" fillId="0" borderId="1" xfId="0" applyNumberFormat="1" applyFont="1" applyBorder="1" applyAlignment="1" applyProtection="1">
      <alignment horizontal="center"/>
    </xf>
    <xf numFmtId="2" fontId="23" fillId="0" borderId="13" xfId="0" applyNumberFormat="1" applyFont="1" applyBorder="1" applyAlignment="1" applyProtection="1">
      <alignment horizontal="center"/>
    </xf>
    <xf numFmtId="2" fontId="2" fillId="0" borderId="13" xfId="0" applyNumberFormat="1" applyFont="1" applyBorder="1" applyAlignment="1" applyProtection="1">
      <alignment horizontal="center"/>
    </xf>
    <xf numFmtId="2" fontId="7" fillId="0" borderId="70" xfId="0" applyNumberFormat="1" applyFont="1" applyBorder="1" applyAlignment="1" applyProtection="1">
      <alignment horizontal="center"/>
    </xf>
    <xf numFmtId="1" fontId="8" fillId="0" borderId="16" xfId="0" applyNumberFormat="1" applyFont="1" applyBorder="1" applyAlignment="1" applyProtection="1">
      <alignment horizontal="center"/>
    </xf>
    <xf numFmtId="1" fontId="15" fillId="0" borderId="14" xfId="0" applyNumberFormat="1" applyFont="1" applyBorder="1" applyAlignment="1" applyProtection="1">
      <alignment horizontal="center"/>
    </xf>
    <xf numFmtId="1" fontId="15" fillId="0" borderId="69" xfId="0" applyNumberFormat="1" applyFont="1" applyBorder="1" applyAlignment="1" applyProtection="1">
      <alignment horizontal="center"/>
    </xf>
    <xf numFmtId="1" fontId="23" fillId="0" borderId="14" xfId="0" applyNumberFormat="1" applyFont="1" applyBorder="1" applyAlignment="1" applyProtection="1">
      <alignment horizontal="center"/>
    </xf>
    <xf numFmtId="21" fontId="15" fillId="0" borderId="14" xfId="0" applyNumberFormat="1" applyFont="1" applyBorder="1" applyProtection="1"/>
    <xf numFmtId="21" fontId="23" fillId="0" borderId="14" xfId="0" applyNumberFormat="1" applyFont="1" applyBorder="1" applyProtection="1"/>
    <xf numFmtId="21" fontId="2" fillId="0" borderId="14" xfId="0" applyNumberFormat="1" applyFont="1" applyBorder="1" applyProtection="1"/>
    <xf numFmtId="2" fontId="3" fillId="0" borderId="14" xfId="0" applyNumberFormat="1" applyFont="1" applyBorder="1" applyProtection="1">
      <protection locked="0"/>
    </xf>
    <xf numFmtId="0" fontId="3" fillId="0" borderId="15" xfId="0" applyFont="1" applyBorder="1" applyProtection="1"/>
    <xf numFmtId="0" fontId="7" fillId="0" borderId="70" xfId="0" applyFont="1" applyBorder="1" applyAlignment="1" applyProtection="1">
      <alignment horizontal="center"/>
    </xf>
    <xf numFmtId="2" fontId="8" fillId="0" borderId="12" xfId="0" applyNumberFormat="1" applyFont="1" applyBorder="1" applyProtection="1"/>
    <xf numFmtId="0" fontId="8" fillId="0" borderId="13" xfId="0" applyFont="1" applyBorder="1" applyProtection="1"/>
    <xf numFmtId="164" fontId="7" fillId="0" borderId="12" xfId="0" applyNumberFormat="1" applyFont="1" applyFill="1" applyBorder="1" applyProtection="1"/>
    <xf numFmtId="1" fontId="7" fillId="0" borderId="15" xfId="0" applyNumberFormat="1" applyFont="1" applyBorder="1" applyAlignment="1" applyProtection="1">
      <alignment horizontal="center"/>
    </xf>
    <xf numFmtId="1" fontId="18" fillId="0" borderId="16" xfId="0" applyNumberFormat="1" applyFont="1" applyBorder="1" applyAlignment="1" applyProtection="1">
      <alignment horizontal="center"/>
    </xf>
    <xf numFmtId="0" fontId="18" fillId="0" borderId="14" xfId="0" applyFont="1" applyBorder="1" applyAlignment="1" applyProtection="1">
      <alignment horizontal="center"/>
      <protection locked="0"/>
    </xf>
    <xf numFmtId="0" fontId="23" fillId="0" borderId="13" xfId="0" applyFont="1" applyBorder="1" applyProtection="1"/>
    <xf numFmtId="0" fontId="18" fillId="0" borderId="13" xfId="0" applyFont="1" applyBorder="1" applyProtection="1">
      <protection locked="0"/>
    </xf>
    <xf numFmtId="20" fontId="2" fillId="0" borderId="13" xfId="0" applyNumberFormat="1" applyFont="1" applyBorder="1" applyProtection="1"/>
    <xf numFmtId="45" fontId="15" fillId="0" borderId="13" xfId="0" applyNumberFormat="1" applyFont="1" applyBorder="1" applyProtection="1"/>
    <xf numFmtId="1" fontId="23" fillId="0" borderId="13" xfId="0" applyNumberFormat="1" applyFont="1" applyBorder="1" applyAlignment="1" applyProtection="1">
      <alignment horizontal="right"/>
      <protection locked="0"/>
    </xf>
    <xf numFmtId="0" fontId="18" fillId="0" borderId="15" xfId="0" applyFont="1" applyBorder="1" applyAlignment="1" applyProtection="1">
      <alignment horizontal="center"/>
    </xf>
    <xf numFmtId="0" fontId="7" fillId="0" borderId="70" xfId="0" applyFont="1" applyBorder="1" applyProtection="1"/>
    <xf numFmtId="2" fontId="8" fillId="0" borderId="70" xfId="0" applyNumberFormat="1" applyFont="1" applyFill="1" applyBorder="1" applyProtection="1"/>
    <xf numFmtId="2" fontId="8" fillId="0" borderId="16" xfId="0" applyNumberFormat="1" applyFont="1" applyBorder="1" applyProtection="1"/>
    <xf numFmtId="0" fontId="8" fillId="0" borderId="14" xfId="0" applyFont="1" applyBorder="1" applyAlignment="1" applyProtection="1">
      <alignment horizontal="center"/>
    </xf>
    <xf numFmtId="2" fontId="8" fillId="0" borderId="13" xfId="0" applyNumberFormat="1" applyFont="1" applyBorder="1" applyProtection="1"/>
    <xf numFmtId="2" fontId="7" fillId="0" borderId="12" xfId="0" applyNumberFormat="1" applyFont="1" applyFill="1" applyBorder="1" applyProtection="1"/>
    <xf numFmtId="0" fontId="8" fillId="0" borderId="69" xfId="0" applyFont="1" applyBorder="1" applyAlignment="1" applyProtection="1">
      <alignment horizontal="center"/>
    </xf>
    <xf numFmtId="1" fontId="8" fillId="0" borderId="1" xfId="0" applyNumberFormat="1" applyFont="1" applyBorder="1" applyAlignment="1" applyProtection="1">
      <alignment horizontal="center"/>
      <protection locked="0"/>
    </xf>
    <xf numFmtId="0" fontId="8" fillId="0" borderId="14" xfId="0" applyFont="1" applyBorder="1" applyAlignment="1" applyProtection="1">
      <alignment horizontal="center"/>
      <protection locked="0"/>
    </xf>
    <xf numFmtId="0" fontId="8" fillId="0" borderId="13" xfId="0" applyFont="1" applyBorder="1" applyAlignment="1" applyProtection="1">
      <alignment horizontal="center"/>
      <protection locked="0"/>
    </xf>
    <xf numFmtId="0" fontId="8" fillId="0" borderId="16" xfId="0" applyFont="1" applyBorder="1" applyAlignment="1" applyProtection="1">
      <alignment horizontal="center"/>
      <protection locked="0"/>
    </xf>
    <xf numFmtId="0" fontId="8" fillId="0" borderId="15" xfId="0" quotePrefix="1" applyFont="1" applyBorder="1" applyAlignment="1" applyProtection="1">
      <alignment horizontal="center"/>
    </xf>
    <xf numFmtId="0" fontId="17" fillId="0" borderId="16" xfId="0" applyFont="1" applyBorder="1" applyAlignment="1" applyProtection="1">
      <alignment horizontal="center" vertical="center" textRotation="90"/>
      <protection locked="0"/>
    </xf>
    <xf numFmtId="0" fontId="23" fillId="0" borderId="14" xfId="0" applyFont="1" applyBorder="1" applyAlignment="1" applyProtection="1"/>
    <xf numFmtId="0" fontId="23" fillId="0" borderId="1" xfId="0" applyFont="1" applyBorder="1" applyAlignment="1" applyProtection="1"/>
    <xf numFmtId="0" fontId="17" fillId="0" borderId="15" xfId="0" applyFont="1" applyBorder="1" applyAlignment="1" applyProtection="1">
      <alignment horizontal="center"/>
    </xf>
    <xf numFmtId="0" fontId="6" fillId="0" borderId="16" xfId="0" applyFont="1" applyBorder="1" applyAlignment="1" applyProtection="1">
      <alignment horizontal="center"/>
    </xf>
    <xf numFmtId="0" fontId="6" fillId="0" borderId="15" xfId="0" applyFont="1" applyBorder="1" applyAlignment="1" applyProtection="1">
      <alignment horizontal="center"/>
    </xf>
    <xf numFmtId="164" fontId="15" fillId="0" borderId="12" xfId="0" applyNumberFormat="1" applyFont="1" applyBorder="1" applyAlignment="1" applyProtection="1">
      <alignment horizontal="center"/>
    </xf>
    <xf numFmtId="164" fontId="15" fillId="0" borderId="14" xfId="0" applyNumberFormat="1" applyFont="1" applyBorder="1" applyAlignment="1" applyProtection="1">
      <alignment horizontal="center"/>
    </xf>
    <xf numFmtId="164" fontId="3" fillId="0" borderId="68" xfId="0" applyNumberFormat="1" applyFont="1" applyBorder="1" applyAlignment="1" applyProtection="1">
      <alignment horizontal="center"/>
    </xf>
    <xf numFmtId="0" fontId="4" fillId="0" borderId="29" xfId="0" applyFont="1" applyBorder="1" applyAlignment="1" applyProtection="1">
      <alignment horizontal="center" vertical="center" textRotation="90"/>
      <protection locked="0"/>
    </xf>
    <xf numFmtId="0" fontId="4" fillId="0" borderId="24" xfId="0" applyFont="1" applyBorder="1" applyAlignment="1" applyProtection="1">
      <alignment horizontal="center" vertical="center" textRotation="90"/>
      <protection locked="0"/>
    </xf>
    <xf numFmtId="0" fontId="4" fillId="0" borderId="11" xfId="0" applyFont="1" applyBorder="1" applyAlignment="1" applyProtection="1">
      <alignment horizontal="center" vertical="center" textRotation="90"/>
      <protection locked="0"/>
    </xf>
    <xf numFmtId="0" fontId="4" fillId="0" borderId="16" xfId="0" applyFont="1" applyBorder="1" applyAlignment="1" applyProtection="1">
      <alignment horizontal="center" vertical="center" textRotation="90"/>
      <protection locked="0"/>
    </xf>
    <xf numFmtId="0" fontId="7" fillId="0" borderId="6" xfId="0" applyFont="1" applyBorder="1" applyAlignment="1" applyProtection="1">
      <alignment horizontal="center" vertical="center" textRotation="90"/>
      <protection locked="0"/>
    </xf>
    <xf numFmtId="0" fontId="7" fillId="0" borderId="11" xfId="0" applyFont="1" applyBorder="1" applyAlignment="1" applyProtection="1">
      <alignment horizontal="center" vertical="center" textRotation="90"/>
      <protection locked="0"/>
    </xf>
    <xf numFmtId="0" fontId="7" fillId="0" borderId="24" xfId="0" applyFont="1" applyBorder="1" applyAlignment="1" applyProtection="1">
      <alignment horizontal="center" vertical="center" textRotation="90"/>
      <protection locked="0"/>
    </xf>
    <xf numFmtId="0" fontId="7" fillId="0" borderId="29" xfId="0" applyFont="1" applyBorder="1" applyAlignment="1" applyProtection="1">
      <alignment horizontal="center" vertical="center" textRotation="90"/>
      <protection locked="0"/>
    </xf>
    <xf numFmtId="2" fontId="30" fillId="0" borderId="0" xfId="0" applyNumberFormat="1" applyFont="1" applyBorder="1" applyAlignment="1" applyProtection="1">
      <alignment horizontal="left"/>
    </xf>
    <xf numFmtId="0" fontId="30" fillId="0" borderId="0" xfId="0" applyFont="1" applyBorder="1" applyAlignment="1" applyProtection="1">
      <alignment horizontal="left"/>
    </xf>
    <xf numFmtId="0" fontId="8" fillId="0" borderId="11" xfId="0" applyFont="1" applyBorder="1" applyAlignment="1" applyProtection="1">
      <alignment horizontal="center" vertical="center"/>
    </xf>
    <xf numFmtId="0" fontId="8" fillId="0" borderId="16" xfId="0" applyFont="1" applyBorder="1" applyAlignment="1" applyProtection="1">
      <alignment horizontal="center" vertical="center"/>
    </xf>
    <xf numFmtId="0" fontId="8" fillId="0" borderId="9" xfId="0" applyFont="1" applyBorder="1" applyAlignment="1" applyProtection="1">
      <alignment horizontal="center" vertical="center"/>
    </xf>
    <xf numFmtId="0" fontId="8" fillId="0" borderId="14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3" fillId="0" borderId="15" xfId="0" applyFont="1" applyBorder="1" applyAlignment="1" applyProtection="1">
      <alignment horizontal="center" vertical="center"/>
    </xf>
    <xf numFmtId="0" fontId="30" fillId="0" borderId="0" xfId="0" applyFont="1" applyBorder="1" applyAlignment="1" applyProtection="1">
      <alignment horizontal="center"/>
    </xf>
    <xf numFmtId="20" fontId="30" fillId="0" borderId="0" xfId="0" applyNumberFormat="1" applyFont="1" applyBorder="1" applyAlignment="1" applyProtection="1">
      <alignment horizontal="center"/>
    </xf>
    <xf numFmtId="0" fontId="17" fillId="0" borderId="0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5" fillId="0" borderId="2" xfId="0" applyFont="1" applyBorder="1" applyAlignment="1" applyProtection="1">
      <alignment horizontal="center"/>
    </xf>
    <xf numFmtId="0" fontId="5" fillId="0" borderId="47" xfId="0" applyFont="1" applyBorder="1" applyAlignment="1" applyProtection="1">
      <alignment horizontal="center"/>
    </xf>
    <xf numFmtId="0" fontId="5" fillId="0" borderId="48" xfId="0" applyFont="1" applyBorder="1" applyAlignment="1" applyProtection="1">
      <alignment horizontal="center"/>
    </xf>
  </cellXfs>
  <cellStyles count="3">
    <cellStyle name="Lien hypertexte" xfId="1"/>
    <cellStyle name="Lien hypertexte visité" xfId="2"/>
    <cellStyle name="Standaard" xfId="0" builtinId="0"/>
  </cellStyles>
  <dxfs count="0"/>
  <tableStyles count="0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=10*@somme(E6:I6)" TargetMode="External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37"/>
  <sheetViews>
    <sheetView workbookViewId="0">
      <selection activeCell="A103" activeCellId="1" sqref="A103:A111 A103:XFD103"/>
    </sheetView>
  </sheetViews>
  <sheetFormatPr defaultColWidth="12" defaultRowHeight="12.75" x14ac:dyDescent="0.2"/>
  <cols>
    <col min="1" max="1" width="5" bestFit="1" customWidth="1"/>
    <col min="2" max="2" width="28" bestFit="1" customWidth="1"/>
    <col min="3" max="3" width="5.33203125" style="9" bestFit="1" customWidth="1"/>
    <col min="4" max="4" width="6.1640625" customWidth="1"/>
    <col min="5" max="5" width="23.6640625" hidden="1" customWidth="1"/>
    <col min="6" max="6" width="14.83203125" style="9" customWidth="1"/>
    <col min="7" max="7" width="16" style="73" customWidth="1"/>
    <col min="8" max="8" width="11.6640625" style="73" customWidth="1"/>
    <col min="9" max="9" width="14.83203125" style="73" customWidth="1"/>
    <col min="10" max="10" width="14.83203125" style="91" customWidth="1"/>
    <col min="11" max="11" width="16" style="9" customWidth="1"/>
    <col min="12" max="12" width="15.1640625" style="9" hidden="1" customWidth="1"/>
    <col min="13" max="14" width="29.6640625" style="9" hidden="1" customWidth="1"/>
    <col min="15" max="15" width="15.1640625" style="9" customWidth="1"/>
    <col min="22" max="22" width="23.6640625" bestFit="1" customWidth="1"/>
    <col min="23" max="23" width="13.83203125" bestFit="1" customWidth="1"/>
  </cols>
  <sheetData>
    <row r="1" spans="1:17" x14ac:dyDescent="0.2">
      <c r="D1" s="88" t="s">
        <v>151</v>
      </c>
      <c r="E1" s="88"/>
      <c r="F1" s="89">
        <v>2.7777777777777779E-3</v>
      </c>
      <c r="J1" s="90"/>
      <c r="O1" s="9" t="s">
        <v>227</v>
      </c>
      <c r="P1" t="s">
        <v>145</v>
      </c>
      <c r="Q1" s="82" t="s">
        <v>142</v>
      </c>
    </row>
    <row r="2" spans="1:17" x14ac:dyDescent="0.2">
      <c r="D2" s="88" t="s">
        <v>161</v>
      </c>
      <c r="E2" s="88"/>
      <c r="F2" s="415">
        <v>2.7777777777777779E-3</v>
      </c>
      <c r="J2" s="90"/>
      <c r="P2" t="s">
        <v>146</v>
      </c>
      <c r="Q2" s="82" t="s">
        <v>141</v>
      </c>
    </row>
    <row r="3" spans="1:17" x14ac:dyDescent="0.2">
      <c r="D3" s="88" t="s">
        <v>120</v>
      </c>
      <c r="E3" s="88"/>
      <c r="F3" s="415">
        <v>2.7777777777777779E-3</v>
      </c>
      <c r="I3"/>
      <c r="J3" s="58"/>
      <c r="K3"/>
      <c r="L3"/>
      <c r="M3"/>
      <c r="N3"/>
      <c r="P3" s="41" t="s">
        <v>148</v>
      </c>
      <c r="Q3" s="82" t="s">
        <v>143</v>
      </c>
    </row>
    <row r="4" spans="1:17" s="41" customFormat="1" ht="14.1" customHeight="1" x14ac:dyDescent="0.3">
      <c r="B4" s="72"/>
      <c r="C4" s="227"/>
      <c r="D4" s="48"/>
      <c r="E4" s="48"/>
      <c r="F4" s="458">
        <v>6.9444444444444441E-3</v>
      </c>
      <c r="G4" s="74"/>
      <c r="H4" s="75"/>
      <c r="I4" s="74"/>
      <c r="J4" s="74"/>
      <c r="O4" s="48"/>
      <c r="P4" s="41" t="s">
        <v>147</v>
      </c>
      <c r="Q4" s="82" t="s">
        <v>144</v>
      </c>
    </row>
    <row r="5" spans="1:17" ht="27.95" customHeight="1" thickBot="1" x14ac:dyDescent="0.25">
      <c r="A5" s="96" t="s">
        <v>206</v>
      </c>
      <c r="B5" s="97"/>
      <c r="C5" s="228"/>
      <c r="D5" s="97"/>
      <c r="E5" s="97"/>
      <c r="F5" s="97"/>
      <c r="G5" s="76" t="s">
        <v>278</v>
      </c>
      <c r="H5" s="77"/>
      <c r="K5" s="96" t="s">
        <v>261</v>
      </c>
      <c r="L5" s="97"/>
      <c r="M5" s="97"/>
      <c r="N5" s="97"/>
      <c r="O5" s="97"/>
    </row>
    <row r="6" spans="1:17" s="426" customFormat="1" ht="9.9499999999999993" customHeight="1" x14ac:dyDescent="0.2">
      <c r="A6" s="7"/>
      <c r="B6" s="6"/>
      <c r="C6" s="229"/>
      <c r="D6" s="8"/>
      <c r="E6" s="232"/>
      <c r="F6" s="44"/>
      <c r="G6" s="78"/>
      <c r="H6" s="78"/>
      <c r="I6" s="78"/>
      <c r="J6" s="92"/>
      <c r="K6" s="44"/>
      <c r="L6" s="44"/>
      <c r="M6" s="44"/>
      <c r="N6" s="441"/>
      <c r="O6" s="45"/>
    </row>
    <row r="7" spans="1:17" s="427" customFormat="1" ht="24.95" customHeight="1" x14ac:dyDescent="0.25">
      <c r="A7" s="37" t="s">
        <v>156</v>
      </c>
      <c r="B7" s="39" t="s">
        <v>170</v>
      </c>
      <c r="C7" s="42" t="s">
        <v>218</v>
      </c>
      <c r="D7" s="38" t="s">
        <v>171</v>
      </c>
      <c r="E7" s="233" t="s">
        <v>173</v>
      </c>
      <c r="F7" s="43" t="s">
        <v>232</v>
      </c>
      <c r="G7" s="79" t="s">
        <v>276</v>
      </c>
      <c r="H7" s="79" t="s">
        <v>100</v>
      </c>
      <c r="I7" s="79" t="s">
        <v>277</v>
      </c>
      <c r="J7" s="79" t="s">
        <v>277</v>
      </c>
      <c r="K7" s="43" t="s">
        <v>233</v>
      </c>
      <c r="L7" s="274" t="s">
        <v>132</v>
      </c>
      <c r="M7" s="274" t="s">
        <v>131</v>
      </c>
      <c r="N7" s="451" t="s">
        <v>270</v>
      </c>
      <c r="O7" s="46" t="s">
        <v>236</v>
      </c>
    </row>
    <row r="8" spans="1:17" s="426" customFormat="1" ht="12.95" customHeight="1" thickBot="1" x14ac:dyDescent="0.25">
      <c r="A8" s="49"/>
      <c r="B8" s="51"/>
      <c r="C8" s="52"/>
      <c r="D8" s="50"/>
      <c r="E8" s="234"/>
      <c r="F8" s="53"/>
      <c r="G8" s="80"/>
      <c r="H8" s="80"/>
      <c r="I8" s="80" t="s">
        <v>149</v>
      </c>
      <c r="J8" s="93" t="s">
        <v>150</v>
      </c>
      <c r="K8" s="53"/>
      <c r="L8" s="53"/>
      <c r="M8" s="53"/>
      <c r="N8" s="442"/>
      <c r="O8" s="54"/>
    </row>
    <row r="9" spans="1:17" ht="18.95" customHeight="1" x14ac:dyDescent="0.25">
      <c r="A9" s="587" t="s">
        <v>52</v>
      </c>
      <c r="B9" s="235" t="s">
        <v>36</v>
      </c>
      <c r="C9" s="236" t="s">
        <v>272</v>
      </c>
      <c r="D9" s="237">
        <v>1</v>
      </c>
      <c r="E9" s="238" t="s">
        <v>125</v>
      </c>
      <c r="F9" s="239">
        <v>0.58333333333333337</v>
      </c>
      <c r="G9" s="240">
        <v>117</v>
      </c>
      <c r="H9" s="240">
        <v>10</v>
      </c>
      <c r="I9" s="240">
        <f>IF(H9&lt;40,G9+30,IF((H9&gt;39)*AND(H9&lt;60),G9+35,IF((H9&gt;59)*AND(H9&lt;90),G9+40,G9+45)))</f>
        <v>147</v>
      </c>
      <c r="J9" s="241">
        <f>IF(OR(RIGHT(I9,1)="0",RIGHT(I9,1)="5")=TRUE,I9,IF(OR(RIGHT(I9,1)="1",RIGHT(I9,1)="6")=TRUE,I9-1,IF(OR(RIGHT(I9,1)="2",RIGHT(I9,1)="7")=TRUE,I9-2,IF(OR(RIGHT(I9,1)="3",RIGHT(I9,1)="8")=TRUE,I9+2,I9+1))))</f>
        <v>145</v>
      </c>
      <c r="K9" s="239">
        <v>0.35416666666666669</v>
      </c>
      <c r="L9" s="272"/>
      <c r="M9" s="272"/>
      <c r="N9" s="443"/>
      <c r="O9" s="275">
        <v>0.5625</v>
      </c>
    </row>
    <row r="10" spans="1:17" ht="18.95" customHeight="1" x14ac:dyDescent="0.25">
      <c r="A10" s="588"/>
      <c r="B10" s="389" t="s">
        <v>162</v>
      </c>
      <c r="C10" s="390" t="s">
        <v>163</v>
      </c>
      <c r="D10" s="391">
        <v>2</v>
      </c>
      <c r="E10" s="392"/>
      <c r="F10" s="244">
        <f>F9+$F$1</f>
        <v>0.58611111111111114</v>
      </c>
      <c r="G10" s="375">
        <v>133</v>
      </c>
      <c r="H10" s="375"/>
      <c r="I10" s="375">
        <f t="shared" ref="I10:I12" si="0">IF(H10&lt;40,G10+30,IF((H10&gt;39)*AND(H10&lt;60),G10+35,IF((H10&gt;59)*AND(H10&lt;90),G10+40,G10+45)))</f>
        <v>163</v>
      </c>
      <c r="J10" s="393">
        <f t="shared" ref="J10:J12" si="1">IF(OR(RIGHT(I10,1)="0",RIGHT(I10,1)="5")=TRUE,I10,IF(OR(RIGHT(I10,1)="1",RIGHT(I10,1)="6")=TRUE,I10-1,IF(OR(RIGHT(I10,1)="2",RIGHT(I10,1)="7")=TRUE,I10-2,IF(OR(RIGHT(I10,1)="3",RIGHT(I10,1)="8")=TRUE,I10+2,I10+1))))</f>
        <v>165</v>
      </c>
      <c r="K10" s="423">
        <f>+K9+$F$2</f>
        <v>0.35694444444444445</v>
      </c>
      <c r="L10" s="374"/>
      <c r="M10" s="374"/>
      <c r="N10" s="444"/>
      <c r="O10" s="416">
        <f>+O9+$F$3</f>
        <v>0.56527777777777777</v>
      </c>
    </row>
    <row r="11" spans="1:17" ht="18.95" customHeight="1" x14ac:dyDescent="0.25">
      <c r="A11" s="588"/>
      <c r="B11" s="408" t="s">
        <v>199</v>
      </c>
      <c r="C11" s="409" t="s">
        <v>196</v>
      </c>
      <c r="D11" s="391">
        <v>3</v>
      </c>
      <c r="E11" s="392"/>
      <c r="F11" s="244">
        <f t="shared" ref="F11:F62" si="2">F10+$F$1</f>
        <v>0.58888888888888891</v>
      </c>
      <c r="G11" s="375">
        <v>149</v>
      </c>
      <c r="H11" s="375"/>
      <c r="I11" s="375">
        <f t="shared" si="0"/>
        <v>179</v>
      </c>
      <c r="J11" s="393">
        <f t="shared" si="1"/>
        <v>180</v>
      </c>
      <c r="K11" s="423">
        <f t="shared" ref="K11:K62" si="3">+K10+$F$2</f>
        <v>0.35972222222222222</v>
      </c>
      <c r="L11" s="374"/>
      <c r="M11" s="374"/>
      <c r="N11" s="444"/>
      <c r="O11" s="416">
        <f t="shared" ref="O11:O62" si="4">+O10+$F$3</f>
        <v>0.56805555555555554</v>
      </c>
    </row>
    <row r="12" spans="1:17" ht="18.95" customHeight="1" x14ac:dyDescent="0.25">
      <c r="A12" s="588"/>
      <c r="B12" s="389" t="s">
        <v>37</v>
      </c>
      <c r="C12" s="390" t="s">
        <v>38</v>
      </c>
      <c r="D12" s="391">
        <v>4</v>
      </c>
      <c r="E12" s="392"/>
      <c r="F12" s="244">
        <f t="shared" si="2"/>
        <v>0.59166666666666667</v>
      </c>
      <c r="G12" s="375">
        <v>136</v>
      </c>
      <c r="H12" s="375"/>
      <c r="I12" s="375">
        <f t="shared" si="0"/>
        <v>166</v>
      </c>
      <c r="J12" s="393">
        <f t="shared" si="1"/>
        <v>165</v>
      </c>
      <c r="K12" s="423">
        <f t="shared" si="3"/>
        <v>0.36249999999999999</v>
      </c>
      <c r="L12" s="374"/>
      <c r="M12" s="374"/>
      <c r="N12" s="444"/>
      <c r="O12" s="416">
        <f t="shared" si="4"/>
        <v>0.5708333333333333</v>
      </c>
    </row>
    <row r="13" spans="1:17" ht="18.95" customHeight="1" x14ac:dyDescent="0.25">
      <c r="A13" s="588"/>
      <c r="B13" s="408" t="s">
        <v>39</v>
      </c>
      <c r="C13" s="409" t="s">
        <v>38</v>
      </c>
      <c r="D13" s="410">
        <v>14</v>
      </c>
      <c r="E13" s="411"/>
      <c r="F13" s="412">
        <f t="shared" si="2"/>
        <v>0.59444444444444444</v>
      </c>
      <c r="G13" s="413">
        <v>111</v>
      </c>
      <c r="H13" s="413"/>
      <c r="I13" s="372">
        <f>IF(H13&lt;40,G13+30,IF((H13&gt;39)*AND(H13&lt;60),G13+35,IF((H13&gt;59)*AND(H13&lt;90),G13+40,G13+45)))</f>
        <v>141</v>
      </c>
      <c r="J13" s="373">
        <f>IF(OR(RIGHT(I13,1)="0",RIGHT(I13,1)="5")=TRUE,I13,IF(OR(RIGHT(I13,1)="1",RIGHT(I13,1)="6")=TRUE,I13-1,IF(OR(RIGHT(I13,1)="2",RIGHT(I13,1)="7")=TRUE,I13-2,IF(OR(RIGHT(I13,1)="3",RIGHT(I13,1)="8")=TRUE,I13+2,I13+1))))</f>
        <v>140</v>
      </c>
      <c r="K13" s="414">
        <f>+K54+$F$2</f>
        <v>0.38194444444444436</v>
      </c>
      <c r="L13" s="414"/>
      <c r="M13" s="414"/>
      <c r="N13" s="445"/>
      <c r="O13" s="418">
        <f t="shared" si="4"/>
        <v>0.57361111111111107</v>
      </c>
    </row>
    <row r="14" spans="1:17" s="226" customFormat="1" ht="18.95" customHeight="1" x14ac:dyDescent="0.25">
      <c r="A14" s="589"/>
      <c r="B14" s="254" t="s">
        <v>198</v>
      </c>
      <c r="C14" s="255" t="s">
        <v>197</v>
      </c>
      <c r="D14" s="256">
        <v>5</v>
      </c>
      <c r="E14" s="257" t="s">
        <v>128</v>
      </c>
      <c r="F14" s="258">
        <f t="shared" si="2"/>
        <v>0.59722222222222221</v>
      </c>
      <c r="G14" s="259">
        <v>123</v>
      </c>
      <c r="H14" s="259"/>
      <c r="I14" s="259">
        <f t="shared" ref="I14:I54" si="5">IF(H14&lt;40,G14+30,IF((H14&gt;39)*AND(H14&lt;60),G14+35,IF((H14&gt;59)*AND(H14&lt;90),G14+40,G14+45)))</f>
        <v>153</v>
      </c>
      <c r="J14" s="260">
        <f t="shared" ref="J14:J54" si="6">IF(OR(RIGHT(I14,1)="0",RIGHT(I14,1)="5")=TRUE,I14,IF(OR(RIGHT(I14,1)="1",RIGHT(I14,1)="6")=TRUE,I14-1,IF(OR(RIGHT(I14,1)="2",RIGHT(I14,1)="7")=TRUE,I14-2,IF(OR(RIGHT(I14,1)="3",RIGHT(I14,1)="8")=TRUE,I14+2,I14+1))))</f>
        <v>155</v>
      </c>
      <c r="K14" s="424">
        <f>+K59+$F$2</f>
        <v>0.39861111111111097</v>
      </c>
      <c r="L14" s="258"/>
      <c r="M14" s="258"/>
      <c r="N14" s="446"/>
      <c r="O14" s="419">
        <f t="shared" si="4"/>
        <v>0.57638888888888884</v>
      </c>
    </row>
    <row r="15" spans="1:17" ht="18.95" customHeight="1" x14ac:dyDescent="0.25">
      <c r="A15" s="590" t="s">
        <v>23</v>
      </c>
      <c r="B15" s="428" t="s">
        <v>40</v>
      </c>
      <c r="C15" s="429" t="s">
        <v>164</v>
      </c>
      <c r="D15" s="430">
        <v>6</v>
      </c>
      <c r="E15" s="431" t="s">
        <v>126</v>
      </c>
      <c r="F15" s="261">
        <f t="shared" si="2"/>
        <v>0.6</v>
      </c>
      <c r="G15" s="262"/>
      <c r="H15" s="262"/>
      <c r="I15" s="262">
        <f t="shared" si="5"/>
        <v>30</v>
      </c>
      <c r="J15" s="263">
        <f t="shared" si="6"/>
        <v>30</v>
      </c>
      <c r="K15" s="425">
        <f>+K20+$F$2</f>
        <v>0.3874999999999999</v>
      </c>
      <c r="L15" s="261"/>
      <c r="M15" s="261"/>
      <c r="N15" s="447"/>
      <c r="O15" s="420">
        <f t="shared" si="4"/>
        <v>0.57916666666666661</v>
      </c>
    </row>
    <row r="16" spans="1:17" ht="18.95" customHeight="1" x14ac:dyDescent="0.25">
      <c r="A16" s="588"/>
      <c r="B16" s="247" t="s">
        <v>194</v>
      </c>
      <c r="C16" s="248" t="s">
        <v>160</v>
      </c>
      <c r="D16" s="242">
        <v>7</v>
      </c>
      <c r="E16" s="243"/>
      <c r="F16" s="244">
        <f t="shared" si="2"/>
        <v>0.60277777777777775</v>
      </c>
      <c r="G16" s="375">
        <v>114</v>
      </c>
      <c r="H16" s="375"/>
      <c r="I16" s="245">
        <f>IF(H16&lt;40,G16+30,IF((H16&gt;39)*AND(H16&lt;60),G16+35,IF((H16&gt;59)*AND(H16&lt;90),G16+40,G16+45)))</f>
        <v>144</v>
      </c>
      <c r="J16" s="246">
        <f t="shared" si="6"/>
        <v>145</v>
      </c>
      <c r="K16" s="273">
        <f>+K12+$F$2</f>
        <v>0.36527777777777776</v>
      </c>
      <c r="L16" s="374"/>
      <c r="M16" s="374"/>
      <c r="N16" s="444"/>
      <c r="O16" s="416">
        <f t="shared" si="4"/>
        <v>0.58194444444444438</v>
      </c>
    </row>
    <row r="17" spans="1:15" ht="18.95" customHeight="1" x14ac:dyDescent="0.25">
      <c r="A17" s="588"/>
      <c r="B17" s="378" t="s">
        <v>41</v>
      </c>
      <c r="C17" s="281" t="s">
        <v>42</v>
      </c>
      <c r="D17" s="376">
        <v>8</v>
      </c>
      <c r="E17" s="377" t="s">
        <v>130</v>
      </c>
      <c r="F17" s="374">
        <f t="shared" si="2"/>
        <v>0.60555555555555551</v>
      </c>
      <c r="G17" s="375">
        <v>137</v>
      </c>
      <c r="H17" s="375">
        <v>82</v>
      </c>
      <c r="I17" s="245">
        <f>IF(H17&lt;40,G17+30,IF((H17&gt;39)*AND(H17&lt;60),G17+35,IF((H17&gt;59)*AND(H17&lt;90),G17+40,G17+45)))</f>
        <v>177</v>
      </c>
      <c r="J17" s="246">
        <f t="shared" si="6"/>
        <v>175</v>
      </c>
      <c r="K17" s="273">
        <f t="shared" si="3"/>
        <v>0.36805555555555552</v>
      </c>
      <c r="L17" s="374"/>
      <c r="M17" s="374"/>
      <c r="N17" s="444"/>
      <c r="O17" s="416">
        <f t="shared" si="4"/>
        <v>0.58472222222222214</v>
      </c>
    </row>
    <row r="18" spans="1:15" ht="18.95" customHeight="1" x14ac:dyDescent="0.25">
      <c r="A18" s="588"/>
      <c r="B18" s="282" t="s">
        <v>43</v>
      </c>
      <c r="C18" s="281" t="s">
        <v>44</v>
      </c>
      <c r="D18" s="376">
        <v>9</v>
      </c>
      <c r="E18" s="377"/>
      <c r="F18" s="374">
        <f t="shared" si="2"/>
        <v>0.60833333333333328</v>
      </c>
      <c r="G18" s="375">
        <v>119</v>
      </c>
      <c r="H18" s="375"/>
      <c r="I18" s="245">
        <f>IF(H18&lt;40,G18+30,IF((H18&gt;39)*AND(H18&lt;60),G18+35,IF((H18&gt;59)*AND(H18&lt;90),G18+40,G18+45)))</f>
        <v>149</v>
      </c>
      <c r="J18" s="246">
        <f t="shared" ref="J18" si="7">IF(OR(RIGHT(I18,1)="0",RIGHT(I18,1)="5")=TRUE,I18,IF(OR(RIGHT(I18,1)="1",RIGHT(I18,1)="6")=TRUE,I18-1,IF(OR(RIGHT(I18,1)="2",RIGHT(I18,1)="7")=TRUE,I18-2,IF(OR(RIGHT(I18,1)="3",RIGHT(I18,1)="8")=TRUE,I18+2,I18+1))))</f>
        <v>150</v>
      </c>
      <c r="K18" s="273">
        <f t="shared" si="3"/>
        <v>0.37083333333333329</v>
      </c>
      <c r="L18" s="374"/>
      <c r="M18" s="374"/>
      <c r="N18" s="444"/>
      <c r="O18" s="416">
        <f t="shared" si="4"/>
        <v>0.58749999999999991</v>
      </c>
    </row>
    <row r="19" spans="1:15" ht="18.95" customHeight="1" x14ac:dyDescent="0.25">
      <c r="A19" s="588"/>
      <c r="B19" s="247" t="s">
        <v>195</v>
      </c>
      <c r="C19" s="248" t="s">
        <v>196</v>
      </c>
      <c r="D19" s="249">
        <v>10</v>
      </c>
      <c r="E19" s="250" t="s">
        <v>126</v>
      </c>
      <c r="F19" s="374">
        <f t="shared" si="2"/>
        <v>0.61111111111111105</v>
      </c>
      <c r="G19" s="245">
        <v>133</v>
      </c>
      <c r="H19" s="245"/>
      <c r="I19" s="245">
        <f>IF(H19&lt;40,G19+30,IF((H19&gt;39)*AND(H19&lt;60),G19+35,IF((H19&gt;59)*AND(H19&lt;90),G19+40,G19+45)))</f>
        <v>163</v>
      </c>
      <c r="J19" s="246">
        <f t="shared" si="6"/>
        <v>165</v>
      </c>
      <c r="K19" s="273">
        <f t="shared" si="3"/>
        <v>0.37361111111111106</v>
      </c>
      <c r="L19" s="244"/>
      <c r="M19" s="244"/>
      <c r="N19" s="448"/>
      <c r="O19" s="417">
        <f t="shared" si="4"/>
        <v>0.59027777777777768</v>
      </c>
    </row>
    <row r="20" spans="1:15" ht="18.95" customHeight="1" x14ac:dyDescent="0.25">
      <c r="A20" s="588"/>
      <c r="B20" s="247" t="s">
        <v>45</v>
      </c>
      <c r="C20" s="248" t="s">
        <v>46</v>
      </c>
      <c r="D20" s="249">
        <v>12</v>
      </c>
      <c r="E20" s="250" t="s">
        <v>273</v>
      </c>
      <c r="F20" s="374">
        <f t="shared" si="2"/>
        <v>0.61388888888888882</v>
      </c>
      <c r="G20" s="245">
        <v>126</v>
      </c>
      <c r="H20" s="245"/>
      <c r="I20" s="245">
        <f t="shared" si="5"/>
        <v>156</v>
      </c>
      <c r="J20" s="246">
        <f t="shared" si="6"/>
        <v>155</v>
      </c>
      <c r="K20" s="273">
        <f>+K13+$F$2</f>
        <v>0.38472222222222213</v>
      </c>
      <c r="L20" s="244"/>
      <c r="M20" s="244"/>
      <c r="N20" s="448"/>
      <c r="O20" s="417">
        <f t="shared" si="4"/>
        <v>0.59305555555555545</v>
      </c>
    </row>
    <row r="21" spans="1:15" ht="18.95" customHeight="1" x14ac:dyDescent="0.25">
      <c r="A21" s="589"/>
      <c r="B21" s="380" t="s">
        <v>202</v>
      </c>
      <c r="C21" s="381" t="s">
        <v>197</v>
      </c>
      <c r="D21" s="382">
        <v>11</v>
      </c>
      <c r="E21" s="383" t="s">
        <v>129</v>
      </c>
      <c r="F21" s="258">
        <f t="shared" si="2"/>
        <v>0.61666666666666659</v>
      </c>
      <c r="G21" s="259">
        <v>141</v>
      </c>
      <c r="H21" s="259"/>
      <c r="I21" s="259">
        <f t="shared" si="5"/>
        <v>171</v>
      </c>
      <c r="J21" s="260">
        <f t="shared" si="6"/>
        <v>170</v>
      </c>
      <c r="K21" s="424">
        <f>+K14+$F$2</f>
        <v>0.40138888888888874</v>
      </c>
      <c r="L21" s="258"/>
      <c r="M21" s="258"/>
      <c r="N21" s="446"/>
      <c r="O21" s="419">
        <f t="shared" si="4"/>
        <v>0.59583333333333321</v>
      </c>
    </row>
    <row r="22" spans="1:15" s="226" customFormat="1" ht="18.95" customHeight="1" x14ac:dyDescent="0.25">
      <c r="A22" s="590" t="s">
        <v>208</v>
      </c>
      <c r="B22" s="276" t="s">
        <v>200</v>
      </c>
      <c r="C22" s="269" t="s">
        <v>197</v>
      </c>
      <c r="D22" s="270">
        <v>13</v>
      </c>
      <c r="E22" s="271" t="s">
        <v>3</v>
      </c>
      <c r="F22" s="261">
        <f t="shared" si="2"/>
        <v>0.61944444444444435</v>
      </c>
      <c r="G22" s="262">
        <v>149</v>
      </c>
      <c r="H22" s="262"/>
      <c r="I22" s="262">
        <f t="shared" si="5"/>
        <v>179</v>
      </c>
      <c r="J22" s="263">
        <f t="shared" si="6"/>
        <v>180</v>
      </c>
      <c r="K22" s="425">
        <f>+K15+$F$2</f>
        <v>0.39027777777777767</v>
      </c>
      <c r="L22" s="261"/>
      <c r="M22" s="261"/>
      <c r="N22" s="447"/>
      <c r="O22" s="420">
        <f t="shared" si="4"/>
        <v>0.59861111111111098</v>
      </c>
    </row>
    <row r="23" spans="1:15" ht="18.95" customHeight="1" x14ac:dyDescent="0.25">
      <c r="A23" s="588"/>
      <c r="B23" s="247" t="s">
        <v>80</v>
      </c>
      <c r="C23" s="248" t="s">
        <v>272</v>
      </c>
      <c r="D23" s="249">
        <v>15</v>
      </c>
      <c r="E23" s="250" t="s">
        <v>224</v>
      </c>
      <c r="F23" s="244">
        <f t="shared" si="2"/>
        <v>0.62222222222222212</v>
      </c>
      <c r="G23" s="245">
        <v>147</v>
      </c>
      <c r="H23" s="245"/>
      <c r="I23" s="245">
        <f t="shared" si="5"/>
        <v>177</v>
      </c>
      <c r="J23" s="246">
        <f t="shared" si="6"/>
        <v>175</v>
      </c>
      <c r="K23" s="273">
        <f>K21+F4</f>
        <v>0.40833333333333316</v>
      </c>
      <c r="L23" s="244"/>
      <c r="M23" s="244"/>
      <c r="N23" s="448"/>
      <c r="O23" s="417">
        <f t="shared" si="4"/>
        <v>0.60138888888888875</v>
      </c>
    </row>
    <row r="24" spans="1:15" ht="18.95" customHeight="1" x14ac:dyDescent="0.25">
      <c r="A24" s="588"/>
      <c r="B24" s="247" t="s">
        <v>201</v>
      </c>
      <c r="C24" s="248" t="s">
        <v>203</v>
      </c>
      <c r="D24" s="249">
        <v>16</v>
      </c>
      <c r="E24" s="250" t="s">
        <v>19</v>
      </c>
      <c r="F24" s="244">
        <f t="shared" si="2"/>
        <v>0.62499999999999989</v>
      </c>
      <c r="G24" s="245">
        <v>153</v>
      </c>
      <c r="H24" s="245"/>
      <c r="I24" s="245">
        <f t="shared" si="5"/>
        <v>183</v>
      </c>
      <c r="J24" s="246">
        <f t="shared" si="6"/>
        <v>185</v>
      </c>
      <c r="K24" s="273">
        <f t="shared" si="3"/>
        <v>0.41111111111111093</v>
      </c>
      <c r="L24" s="244"/>
      <c r="M24" s="244"/>
      <c r="N24" s="448"/>
      <c r="O24" s="417">
        <f t="shared" si="4"/>
        <v>0.60416666666666652</v>
      </c>
    </row>
    <row r="25" spans="1:15" ht="18.95" customHeight="1" x14ac:dyDescent="0.25">
      <c r="A25" s="588"/>
      <c r="B25" s="247" t="s">
        <v>81</v>
      </c>
      <c r="C25" s="248" t="s">
        <v>204</v>
      </c>
      <c r="D25" s="249">
        <v>17</v>
      </c>
      <c r="E25" s="250" t="s">
        <v>127</v>
      </c>
      <c r="F25" s="244">
        <f t="shared" si="2"/>
        <v>0.62777777777777766</v>
      </c>
      <c r="G25" s="245">
        <v>158</v>
      </c>
      <c r="H25" s="245"/>
      <c r="I25" s="245">
        <f>IF(H25&lt;40,G25+30,IF((H25&gt;39)*AND(H25&lt;60),G25+35,IF((H25&gt;59)*AND(H25&lt;90),G25+40,G25+45)))</f>
        <v>188</v>
      </c>
      <c r="J25" s="246">
        <f t="shared" si="6"/>
        <v>190</v>
      </c>
      <c r="K25" s="273">
        <f t="shared" si="3"/>
        <v>0.4138888888888887</v>
      </c>
      <c r="L25" s="244"/>
      <c r="M25" s="244"/>
      <c r="N25" s="448"/>
      <c r="O25" s="417">
        <f t="shared" si="4"/>
        <v>0.60694444444444429</v>
      </c>
    </row>
    <row r="26" spans="1:15" ht="18.95" customHeight="1" x14ac:dyDescent="0.25">
      <c r="A26" s="588"/>
      <c r="B26" s="247" t="s">
        <v>82</v>
      </c>
      <c r="C26" s="248" t="s">
        <v>193</v>
      </c>
      <c r="D26" s="249">
        <v>18</v>
      </c>
      <c r="E26" s="250" t="s">
        <v>4</v>
      </c>
      <c r="F26" s="244">
        <f t="shared" si="2"/>
        <v>0.63055555555555542</v>
      </c>
      <c r="G26" s="245">
        <v>145</v>
      </c>
      <c r="H26" s="245"/>
      <c r="I26" s="245">
        <f t="shared" ref="I26:I33" si="8">IF(H26&lt;40,G26+30,IF((H26&gt;39)*AND(H26&lt;60),G26+35,IF((H26&gt;59)*AND(H26&lt;90),G26+40,G26+45)))</f>
        <v>175</v>
      </c>
      <c r="J26" s="246">
        <f t="shared" si="6"/>
        <v>175</v>
      </c>
      <c r="K26" s="273">
        <f t="shared" si="3"/>
        <v>0.41666666666666646</v>
      </c>
      <c r="L26" s="244"/>
      <c r="M26" s="244"/>
      <c r="N26" s="448"/>
      <c r="O26" s="417">
        <f t="shared" si="4"/>
        <v>0.60972222222222205</v>
      </c>
    </row>
    <row r="27" spans="1:15" ht="18.95" customHeight="1" x14ac:dyDescent="0.25">
      <c r="A27" s="588"/>
      <c r="B27" s="247" t="s">
        <v>83</v>
      </c>
      <c r="C27" s="248" t="s">
        <v>69</v>
      </c>
      <c r="D27" s="249">
        <v>19</v>
      </c>
      <c r="E27" s="250" t="s">
        <v>5</v>
      </c>
      <c r="F27" s="244">
        <f t="shared" si="2"/>
        <v>0.63333333333333319</v>
      </c>
      <c r="G27" s="245">
        <v>158</v>
      </c>
      <c r="H27" s="245"/>
      <c r="I27" s="245">
        <f t="shared" si="8"/>
        <v>188</v>
      </c>
      <c r="J27" s="246">
        <f t="shared" si="6"/>
        <v>190</v>
      </c>
      <c r="K27" s="273">
        <f t="shared" si="3"/>
        <v>0.41944444444444423</v>
      </c>
      <c r="L27" s="244"/>
      <c r="M27" s="244"/>
      <c r="N27" s="448"/>
      <c r="O27" s="417">
        <f t="shared" si="4"/>
        <v>0.61249999999999982</v>
      </c>
    </row>
    <row r="28" spans="1:15" ht="18.95" customHeight="1" x14ac:dyDescent="0.25">
      <c r="A28" s="588"/>
      <c r="B28" s="247" t="s">
        <v>84</v>
      </c>
      <c r="C28" s="248" t="s">
        <v>70</v>
      </c>
      <c r="D28" s="249">
        <v>20</v>
      </c>
      <c r="E28" s="250" t="s">
        <v>6</v>
      </c>
      <c r="F28" s="244">
        <f t="shared" si="2"/>
        <v>0.63611111111111096</v>
      </c>
      <c r="G28" s="245">
        <v>144</v>
      </c>
      <c r="H28" s="245"/>
      <c r="I28" s="245">
        <f t="shared" si="8"/>
        <v>174</v>
      </c>
      <c r="J28" s="246">
        <f t="shared" si="6"/>
        <v>175</v>
      </c>
      <c r="K28" s="273">
        <f t="shared" si="3"/>
        <v>0.422222222222222</v>
      </c>
      <c r="L28" s="244"/>
      <c r="M28" s="244"/>
      <c r="N28" s="448"/>
      <c r="O28" s="417">
        <f t="shared" si="4"/>
        <v>0.61527777777777759</v>
      </c>
    </row>
    <row r="29" spans="1:15" ht="18.95" customHeight="1" x14ac:dyDescent="0.25">
      <c r="A29" s="588"/>
      <c r="B29" s="247" t="s">
        <v>85</v>
      </c>
      <c r="C29" s="248" t="s">
        <v>71</v>
      </c>
      <c r="D29" s="249">
        <v>21</v>
      </c>
      <c r="E29" s="250"/>
      <c r="F29" s="244">
        <f t="shared" si="2"/>
        <v>0.63888888888888873</v>
      </c>
      <c r="G29" s="245">
        <v>128</v>
      </c>
      <c r="H29" s="245"/>
      <c r="I29" s="245">
        <f t="shared" si="8"/>
        <v>158</v>
      </c>
      <c r="J29" s="246">
        <f t="shared" si="6"/>
        <v>160</v>
      </c>
      <c r="K29" s="273">
        <f t="shared" si="3"/>
        <v>0.42499999999999977</v>
      </c>
      <c r="L29" s="244"/>
      <c r="M29" s="244"/>
      <c r="N29" s="448"/>
      <c r="O29" s="417">
        <f t="shared" si="4"/>
        <v>0.61805555555555536</v>
      </c>
    </row>
    <row r="30" spans="1:15" ht="18.95" customHeight="1" x14ac:dyDescent="0.25">
      <c r="A30" s="588"/>
      <c r="B30" s="247" t="s">
        <v>86</v>
      </c>
      <c r="C30" s="248" t="s">
        <v>38</v>
      </c>
      <c r="D30" s="249">
        <v>22</v>
      </c>
      <c r="E30" s="250"/>
      <c r="F30" s="244">
        <f t="shared" si="2"/>
        <v>0.6416666666666665</v>
      </c>
      <c r="G30" s="245">
        <v>151</v>
      </c>
      <c r="H30" s="245"/>
      <c r="I30" s="245">
        <f t="shared" si="8"/>
        <v>181</v>
      </c>
      <c r="J30" s="246">
        <f t="shared" si="6"/>
        <v>180</v>
      </c>
      <c r="K30" s="273">
        <f t="shared" si="3"/>
        <v>0.42777777777777753</v>
      </c>
      <c r="L30" s="244"/>
      <c r="M30" s="244"/>
      <c r="N30" s="448"/>
      <c r="O30" s="417">
        <f t="shared" si="4"/>
        <v>0.62083333333333313</v>
      </c>
    </row>
    <row r="31" spans="1:15" ht="18.95" customHeight="1" x14ac:dyDescent="0.25">
      <c r="A31" s="588"/>
      <c r="B31" s="247" t="s">
        <v>87</v>
      </c>
      <c r="C31" s="248" t="s">
        <v>72</v>
      </c>
      <c r="D31" s="249">
        <v>23</v>
      </c>
      <c r="E31" s="250"/>
      <c r="F31" s="244">
        <f t="shared" si="2"/>
        <v>0.64444444444444426</v>
      </c>
      <c r="G31" s="245">
        <v>135</v>
      </c>
      <c r="H31" s="245"/>
      <c r="I31" s="245">
        <f t="shared" si="8"/>
        <v>165</v>
      </c>
      <c r="J31" s="246">
        <f t="shared" si="6"/>
        <v>165</v>
      </c>
      <c r="K31" s="273">
        <f t="shared" si="3"/>
        <v>0.4305555555555553</v>
      </c>
      <c r="L31" s="244"/>
      <c r="M31" s="244"/>
      <c r="N31" s="448"/>
      <c r="O31" s="417">
        <f t="shared" si="4"/>
        <v>0.62361111111111089</v>
      </c>
    </row>
    <row r="32" spans="1:15" ht="18.95" customHeight="1" x14ac:dyDescent="0.25">
      <c r="A32" s="588"/>
      <c r="B32" s="247" t="s">
        <v>88</v>
      </c>
      <c r="C32" s="248" t="s">
        <v>73</v>
      </c>
      <c r="D32" s="249">
        <v>25</v>
      </c>
      <c r="E32" s="250" t="s">
        <v>53</v>
      </c>
      <c r="F32" s="244">
        <f t="shared" si="2"/>
        <v>0.64722222222222203</v>
      </c>
      <c r="G32" s="245">
        <v>151</v>
      </c>
      <c r="H32" s="245"/>
      <c r="I32" s="245">
        <f t="shared" si="8"/>
        <v>181</v>
      </c>
      <c r="J32" s="246">
        <f t="shared" si="6"/>
        <v>180</v>
      </c>
      <c r="K32" s="273">
        <f t="shared" si="3"/>
        <v>0.43333333333333307</v>
      </c>
      <c r="L32" s="244"/>
      <c r="M32" s="244"/>
      <c r="N32" s="448"/>
      <c r="O32" s="417">
        <f t="shared" si="4"/>
        <v>0.62638888888888866</v>
      </c>
    </row>
    <row r="33" spans="1:15" ht="18.95" customHeight="1" x14ac:dyDescent="0.25">
      <c r="A33" s="588"/>
      <c r="B33" s="247" t="s">
        <v>89</v>
      </c>
      <c r="C33" s="248" t="s">
        <v>74</v>
      </c>
      <c r="D33" s="249">
        <v>26</v>
      </c>
      <c r="E33" s="250" t="s">
        <v>7</v>
      </c>
      <c r="F33" s="244">
        <f t="shared" si="2"/>
        <v>0.6499999999999998</v>
      </c>
      <c r="G33" s="245"/>
      <c r="H33" s="245"/>
      <c r="I33" s="245">
        <f t="shared" si="8"/>
        <v>30</v>
      </c>
      <c r="J33" s="246">
        <f t="shared" si="6"/>
        <v>30</v>
      </c>
      <c r="K33" s="273">
        <f t="shared" si="3"/>
        <v>0.43611111111111084</v>
      </c>
      <c r="L33" s="244"/>
      <c r="M33" s="244"/>
      <c r="N33" s="448"/>
      <c r="O33" s="417">
        <f t="shared" si="4"/>
        <v>0.62916666666666643</v>
      </c>
    </row>
    <row r="34" spans="1:15" ht="18.95" customHeight="1" x14ac:dyDescent="0.25">
      <c r="A34" s="588"/>
      <c r="B34" s="247" t="s">
        <v>90</v>
      </c>
      <c r="C34" s="248" t="s">
        <v>203</v>
      </c>
      <c r="D34" s="249">
        <v>27</v>
      </c>
      <c r="E34" s="250" t="s">
        <v>8</v>
      </c>
      <c r="F34" s="244">
        <f t="shared" si="2"/>
        <v>0.65277777777777757</v>
      </c>
      <c r="G34" s="245">
        <v>128</v>
      </c>
      <c r="H34" s="245"/>
      <c r="I34" s="245">
        <f>IF(H34&lt;40,G34+30,IF((H34&gt;39)*AND(H34&lt;60),G34+35,IF((H34&gt;59)*AND(H34&lt;90),G34+40,G34+45)))</f>
        <v>158</v>
      </c>
      <c r="J34" s="246">
        <f t="shared" si="6"/>
        <v>160</v>
      </c>
      <c r="K34" s="273">
        <f t="shared" si="3"/>
        <v>0.43888888888888861</v>
      </c>
      <c r="L34" s="244"/>
      <c r="M34" s="244"/>
      <c r="N34" s="448"/>
      <c r="O34" s="417">
        <f t="shared" si="4"/>
        <v>0.6319444444444442</v>
      </c>
    </row>
    <row r="35" spans="1:15" ht="18.95" customHeight="1" x14ac:dyDescent="0.25">
      <c r="A35" s="588"/>
      <c r="B35" s="247" t="s">
        <v>91</v>
      </c>
      <c r="C35" s="248" t="s">
        <v>75</v>
      </c>
      <c r="D35" s="249">
        <v>28</v>
      </c>
      <c r="E35" s="250" t="s">
        <v>256</v>
      </c>
      <c r="F35" s="244">
        <f t="shared" si="2"/>
        <v>0.65555555555555534</v>
      </c>
      <c r="G35" s="245">
        <v>123</v>
      </c>
      <c r="H35" s="245"/>
      <c r="I35" s="245">
        <f>IF(H35&lt;40,G35+30,IF((H35&gt;39)*AND(H35&lt;60),G35+35,IF((H35&gt;59)*AND(H35&lt;90),G35+40,G35+45)))</f>
        <v>153</v>
      </c>
      <c r="J35" s="246">
        <f t="shared" si="6"/>
        <v>155</v>
      </c>
      <c r="K35" s="273">
        <f t="shared" si="3"/>
        <v>0.44166666666666637</v>
      </c>
      <c r="L35" s="244"/>
      <c r="M35" s="244"/>
      <c r="N35" s="448"/>
      <c r="O35" s="417">
        <f t="shared" si="4"/>
        <v>0.63472222222222197</v>
      </c>
    </row>
    <row r="36" spans="1:15" ht="18.95" customHeight="1" x14ac:dyDescent="0.25">
      <c r="A36" s="588"/>
      <c r="B36" s="247" t="s">
        <v>92</v>
      </c>
      <c r="C36" s="248" t="s">
        <v>76</v>
      </c>
      <c r="D36" s="249">
        <v>29</v>
      </c>
      <c r="E36" s="250" t="s">
        <v>273</v>
      </c>
      <c r="F36" s="244">
        <f t="shared" si="2"/>
        <v>0.6583333333333331</v>
      </c>
      <c r="G36" s="245">
        <v>151</v>
      </c>
      <c r="H36" s="245"/>
      <c r="I36" s="245">
        <f>IF(H36&lt;40,G36+30,IF((H36&gt;39)*AND(H36&lt;60),G36+35,IF((H36&gt;59)*AND(H36&lt;90),G36+40,G36+45)))</f>
        <v>181</v>
      </c>
      <c r="J36" s="246">
        <f t="shared" si="6"/>
        <v>180</v>
      </c>
      <c r="K36" s="273">
        <f t="shared" si="3"/>
        <v>0.44444444444444414</v>
      </c>
      <c r="L36" s="244"/>
      <c r="M36" s="244"/>
      <c r="N36" s="448"/>
      <c r="O36" s="417">
        <f t="shared" si="4"/>
        <v>0.63749999999999973</v>
      </c>
    </row>
    <row r="37" spans="1:15" ht="18.95" customHeight="1" x14ac:dyDescent="0.25">
      <c r="A37" s="588"/>
      <c r="B37" s="247" t="s">
        <v>93</v>
      </c>
      <c r="C37" s="248" t="s">
        <v>77</v>
      </c>
      <c r="D37" s="249">
        <v>30</v>
      </c>
      <c r="E37" s="250" t="s">
        <v>9</v>
      </c>
      <c r="F37" s="244">
        <f t="shared" si="2"/>
        <v>0.66111111111111087</v>
      </c>
      <c r="G37" s="245">
        <v>143</v>
      </c>
      <c r="H37" s="245"/>
      <c r="I37" s="245">
        <f>IF(H37&lt;40,G37+30,IF((H37&gt;39)*AND(H37&lt;60),G37+35,IF((H37&gt;59)*AND(H37&lt;90),G37+40,G37+45)))</f>
        <v>173</v>
      </c>
      <c r="J37" s="246">
        <f t="shared" si="6"/>
        <v>175</v>
      </c>
      <c r="K37" s="273">
        <f t="shared" si="3"/>
        <v>0.44722222222222191</v>
      </c>
      <c r="L37" s="244"/>
      <c r="M37" s="244"/>
      <c r="N37" s="448"/>
      <c r="O37" s="417">
        <f t="shared" si="4"/>
        <v>0.6402777777777775</v>
      </c>
    </row>
    <row r="38" spans="1:15" ht="18.95" customHeight="1" x14ac:dyDescent="0.25">
      <c r="A38" s="588"/>
      <c r="B38" s="247" t="s">
        <v>94</v>
      </c>
      <c r="C38" s="248" t="s">
        <v>74</v>
      </c>
      <c r="D38" s="249">
        <v>31</v>
      </c>
      <c r="E38" s="250" t="s">
        <v>10</v>
      </c>
      <c r="F38" s="244">
        <f t="shared" si="2"/>
        <v>0.66388888888888864</v>
      </c>
      <c r="G38" s="245">
        <v>155</v>
      </c>
      <c r="H38" s="245"/>
      <c r="I38" s="245">
        <f t="shared" si="5"/>
        <v>185</v>
      </c>
      <c r="J38" s="246">
        <f t="shared" si="6"/>
        <v>185</v>
      </c>
      <c r="K38" s="273">
        <f t="shared" si="3"/>
        <v>0.44999999999999968</v>
      </c>
      <c r="L38" s="244"/>
      <c r="M38" s="244"/>
      <c r="N38" s="448"/>
      <c r="O38" s="417">
        <f t="shared" si="4"/>
        <v>0.64305555555555527</v>
      </c>
    </row>
    <row r="39" spans="1:15" ht="18.95" customHeight="1" x14ac:dyDescent="0.25">
      <c r="A39" s="588"/>
      <c r="B39" s="247" t="s">
        <v>95</v>
      </c>
      <c r="C39" s="248" t="s">
        <v>74</v>
      </c>
      <c r="D39" s="249">
        <v>32</v>
      </c>
      <c r="E39" s="250" t="s">
        <v>122</v>
      </c>
      <c r="F39" s="244">
        <f t="shared" si="2"/>
        <v>0.66666666666666641</v>
      </c>
      <c r="G39" s="245">
        <v>142</v>
      </c>
      <c r="H39" s="245"/>
      <c r="I39" s="245">
        <f t="shared" si="5"/>
        <v>172</v>
      </c>
      <c r="J39" s="246">
        <f t="shared" si="6"/>
        <v>170</v>
      </c>
      <c r="K39" s="273">
        <f t="shared" si="3"/>
        <v>0.45277777777777745</v>
      </c>
      <c r="L39" s="244"/>
      <c r="M39" s="244"/>
      <c r="N39" s="448"/>
      <c r="O39" s="417">
        <f t="shared" si="4"/>
        <v>0.64583333333333304</v>
      </c>
    </row>
    <row r="40" spans="1:15" ht="18.95" customHeight="1" x14ac:dyDescent="0.25">
      <c r="A40" s="588"/>
      <c r="B40" s="247" t="s">
        <v>96</v>
      </c>
      <c r="C40" s="248" t="s">
        <v>78</v>
      </c>
      <c r="D40" s="249">
        <v>34</v>
      </c>
      <c r="E40" s="250"/>
      <c r="F40" s="244">
        <f t="shared" si="2"/>
        <v>0.66944444444444418</v>
      </c>
      <c r="G40" s="245">
        <v>161</v>
      </c>
      <c r="H40" s="245"/>
      <c r="I40" s="245">
        <f t="shared" si="5"/>
        <v>191</v>
      </c>
      <c r="J40" s="246">
        <f t="shared" si="6"/>
        <v>190</v>
      </c>
      <c r="K40" s="273">
        <f t="shared" si="3"/>
        <v>0.45555555555555521</v>
      </c>
      <c r="L40" s="244"/>
      <c r="M40" s="244"/>
      <c r="N40" s="448"/>
      <c r="O40" s="417">
        <f t="shared" si="4"/>
        <v>0.64861111111111081</v>
      </c>
    </row>
    <row r="41" spans="1:15" ht="18.95" customHeight="1" x14ac:dyDescent="0.25">
      <c r="A41" s="589"/>
      <c r="B41" s="264" t="s">
        <v>97</v>
      </c>
      <c r="C41" s="265" t="s">
        <v>79</v>
      </c>
      <c r="D41" s="266">
        <v>36</v>
      </c>
      <c r="E41" s="267" t="s">
        <v>11</v>
      </c>
      <c r="F41" s="258">
        <f t="shared" si="2"/>
        <v>0.67222222222222194</v>
      </c>
      <c r="G41" s="259"/>
      <c r="H41" s="259"/>
      <c r="I41" s="259">
        <f t="shared" si="5"/>
        <v>30</v>
      </c>
      <c r="J41" s="260">
        <f t="shared" si="6"/>
        <v>30</v>
      </c>
      <c r="K41" s="424">
        <f t="shared" si="3"/>
        <v>0.45833333333333298</v>
      </c>
      <c r="L41" s="258"/>
      <c r="M41" s="258"/>
      <c r="N41" s="446"/>
      <c r="O41" s="419">
        <f t="shared" si="4"/>
        <v>0.65138888888888857</v>
      </c>
    </row>
    <row r="42" spans="1:15" s="226" customFormat="1" ht="18" customHeight="1" x14ac:dyDescent="0.25">
      <c r="A42" s="590" t="s">
        <v>275</v>
      </c>
      <c r="B42" s="276" t="s">
        <v>137</v>
      </c>
      <c r="C42" s="269" t="s">
        <v>98</v>
      </c>
      <c r="D42" s="270">
        <v>37</v>
      </c>
      <c r="E42" s="271" t="s">
        <v>12</v>
      </c>
      <c r="F42" s="261">
        <f t="shared" si="2"/>
        <v>0.67499999999999971</v>
      </c>
      <c r="G42" s="262"/>
      <c r="H42" s="262"/>
      <c r="I42" s="262">
        <f t="shared" si="5"/>
        <v>30</v>
      </c>
      <c r="J42" s="263">
        <f t="shared" si="6"/>
        <v>30</v>
      </c>
      <c r="K42" s="425">
        <f t="shared" si="3"/>
        <v>0.46111111111111075</v>
      </c>
      <c r="L42" s="261"/>
      <c r="M42" s="261"/>
      <c r="N42" s="447"/>
      <c r="O42" s="420">
        <f t="shared" si="4"/>
        <v>0.65416666666666634</v>
      </c>
    </row>
    <row r="43" spans="1:15" ht="18" customHeight="1" x14ac:dyDescent="0.25">
      <c r="A43" s="588"/>
      <c r="B43" s="247" t="s">
        <v>138</v>
      </c>
      <c r="C43" s="248" t="s">
        <v>99</v>
      </c>
      <c r="D43" s="249">
        <v>38</v>
      </c>
      <c r="E43" s="250" t="s">
        <v>13</v>
      </c>
      <c r="F43" s="244">
        <f t="shared" si="2"/>
        <v>0.67777777777777748</v>
      </c>
      <c r="G43" s="245">
        <v>140</v>
      </c>
      <c r="H43" s="245"/>
      <c r="I43" s="245">
        <f t="shared" si="5"/>
        <v>170</v>
      </c>
      <c r="J43" s="246">
        <f t="shared" si="6"/>
        <v>170</v>
      </c>
      <c r="K43" s="273">
        <f t="shared" si="3"/>
        <v>0.46388888888888852</v>
      </c>
      <c r="L43" s="244"/>
      <c r="M43" s="244"/>
      <c r="N43" s="448"/>
      <c r="O43" s="417">
        <f t="shared" si="4"/>
        <v>0.65694444444444411</v>
      </c>
    </row>
    <row r="44" spans="1:15" ht="18" customHeight="1" x14ac:dyDescent="0.25">
      <c r="A44" s="588"/>
      <c r="B44" s="247" t="s">
        <v>139</v>
      </c>
      <c r="C44" s="248" t="s">
        <v>38</v>
      </c>
      <c r="D44" s="249">
        <v>39</v>
      </c>
      <c r="E44" s="250" t="s">
        <v>14</v>
      </c>
      <c r="F44" s="244">
        <f t="shared" si="2"/>
        <v>0.68055555555555525</v>
      </c>
      <c r="G44" s="245">
        <v>151</v>
      </c>
      <c r="H44" s="245">
        <v>43</v>
      </c>
      <c r="I44" s="245">
        <f t="shared" si="5"/>
        <v>186</v>
      </c>
      <c r="J44" s="246">
        <f t="shared" si="6"/>
        <v>185</v>
      </c>
      <c r="K44" s="273">
        <f t="shared" si="3"/>
        <v>0.46666666666666629</v>
      </c>
      <c r="L44" s="244"/>
      <c r="M44" s="244"/>
      <c r="N44" s="448"/>
      <c r="O44" s="417">
        <f t="shared" si="4"/>
        <v>0.65972222222222188</v>
      </c>
    </row>
    <row r="45" spans="1:15" ht="18" customHeight="1" x14ac:dyDescent="0.25">
      <c r="A45" s="588"/>
      <c r="B45" s="247" t="s">
        <v>140</v>
      </c>
      <c r="C45" s="248" t="s">
        <v>98</v>
      </c>
      <c r="D45" s="249">
        <v>40</v>
      </c>
      <c r="E45" s="250"/>
      <c r="F45" s="244">
        <f t="shared" si="2"/>
        <v>0.68333333333333302</v>
      </c>
      <c r="G45" s="245">
        <v>135</v>
      </c>
      <c r="H45" s="245"/>
      <c r="I45" s="245">
        <f t="shared" si="5"/>
        <v>165</v>
      </c>
      <c r="J45" s="246">
        <f t="shared" si="6"/>
        <v>165</v>
      </c>
      <c r="K45" s="273">
        <f t="shared" si="3"/>
        <v>0.46944444444444405</v>
      </c>
      <c r="L45" s="244"/>
      <c r="M45" s="244"/>
      <c r="N45" s="448"/>
      <c r="O45" s="417">
        <f t="shared" si="4"/>
        <v>0.66249999999999964</v>
      </c>
    </row>
    <row r="46" spans="1:15" ht="18" customHeight="1" x14ac:dyDescent="0.25">
      <c r="A46" s="588"/>
      <c r="B46" s="247" t="s">
        <v>181</v>
      </c>
      <c r="C46" s="248" t="s">
        <v>98</v>
      </c>
      <c r="D46" s="249">
        <v>41</v>
      </c>
      <c r="E46" s="250" t="s">
        <v>15</v>
      </c>
      <c r="F46" s="244">
        <f t="shared" si="2"/>
        <v>0.68611111111111078</v>
      </c>
      <c r="G46" s="245">
        <v>131</v>
      </c>
      <c r="H46" s="245"/>
      <c r="I46" s="245">
        <f t="shared" si="5"/>
        <v>161</v>
      </c>
      <c r="J46" s="246">
        <f t="shared" si="6"/>
        <v>160</v>
      </c>
      <c r="K46" s="273">
        <f t="shared" si="3"/>
        <v>0.47222222222222182</v>
      </c>
      <c r="L46" s="244"/>
      <c r="M46" s="244"/>
      <c r="N46" s="448"/>
      <c r="O46" s="417">
        <f t="shared" si="4"/>
        <v>0.66527777777777741</v>
      </c>
    </row>
    <row r="47" spans="1:15" ht="18" customHeight="1" x14ac:dyDescent="0.25">
      <c r="A47" s="588"/>
      <c r="B47" s="247" t="s">
        <v>182</v>
      </c>
      <c r="C47" s="248" t="s">
        <v>133</v>
      </c>
      <c r="D47" s="249">
        <v>42</v>
      </c>
      <c r="E47" s="250" t="s">
        <v>15</v>
      </c>
      <c r="F47" s="244">
        <f t="shared" si="2"/>
        <v>0.68888888888888855</v>
      </c>
      <c r="G47" s="245">
        <v>142</v>
      </c>
      <c r="H47" s="245"/>
      <c r="I47" s="245">
        <f>IF(H47&lt;40,G47+30,IF((H47&gt;39)*AND(H47&lt;60),G47+35,IF((H47&gt;59)*AND(H47&lt;90),G47+40,G47+45)))</f>
        <v>172</v>
      </c>
      <c r="J47" s="246">
        <f t="shared" si="6"/>
        <v>170</v>
      </c>
      <c r="K47" s="273">
        <f t="shared" si="3"/>
        <v>0.47499999999999959</v>
      </c>
      <c r="L47" s="244"/>
      <c r="M47" s="244"/>
      <c r="N47" s="448"/>
      <c r="O47" s="417">
        <f t="shared" si="4"/>
        <v>0.66805555555555518</v>
      </c>
    </row>
    <row r="48" spans="1:15" ht="18" customHeight="1" x14ac:dyDescent="0.25">
      <c r="A48" s="588"/>
      <c r="B48" s="251" t="s">
        <v>183</v>
      </c>
      <c r="C48" s="252" t="s">
        <v>134</v>
      </c>
      <c r="D48" s="249">
        <v>43</v>
      </c>
      <c r="E48" s="250" t="s">
        <v>20</v>
      </c>
      <c r="F48" s="244">
        <f t="shared" si="2"/>
        <v>0.69166666666666632</v>
      </c>
      <c r="G48" s="245">
        <v>135</v>
      </c>
      <c r="H48" s="245"/>
      <c r="I48" s="245">
        <f>IF(H48&lt;40,G48+30,IF((H48&gt;39)*AND(H48&lt;60),G48+35,IF((H48&gt;59)*AND(H48&lt;90),G48+40,G48+45)))</f>
        <v>165</v>
      </c>
      <c r="J48" s="246">
        <f t="shared" si="6"/>
        <v>165</v>
      </c>
      <c r="K48" s="273">
        <f t="shared" si="3"/>
        <v>0.47777777777777736</v>
      </c>
      <c r="L48" s="244"/>
      <c r="M48" s="244"/>
      <c r="N48" s="448"/>
      <c r="O48" s="417">
        <f t="shared" si="4"/>
        <v>0.67083333333333295</v>
      </c>
    </row>
    <row r="49" spans="1:15" ht="18" customHeight="1" x14ac:dyDescent="0.25">
      <c r="A49" s="588"/>
      <c r="B49" s="247" t="s">
        <v>184</v>
      </c>
      <c r="C49" s="248" t="s">
        <v>135</v>
      </c>
      <c r="D49" s="249">
        <v>44</v>
      </c>
      <c r="E49" s="250" t="s">
        <v>21</v>
      </c>
      <c r="F49" s="244">
        <f t="shared" si="2"/>
        <v>0.69444444444444409</v>
      </c>
      <c r="G49" s="245">
        <v>144</v>
      </c>
      <c r="H49" s="245"/>
      <c r="I49" s="245">
        <f>IF(H49&lt;40,G49+30,IF((H49&gt;39)*AND(H49&lt;60),G49+35,IF((H49&gt;59)*AND(H49&lt;90),G49+40,G49+45)))</f>
        <v>174</v>
      </c>
      <c r="J49" s="246">
        <f t="shared" si="6"/>
        <v>175</v>
      </c>
      <c r="K49" s="273">
        <f t="shared" si="3"/>
        <v>0.48055555555555513</v>
      </c>
      <c r="L49" s="244"/>
      <c r="M49" s="244"/>
      <c r="N49" s="448"/>
      <c r="O49" s="417">
        <f t="shared" si="4"/>
        <v>0.67361111111111072</v>
      </c>
    </row>
    <row r="50" spans="1:15" ht="18" customHeight="1" x14ac:dyDescent="0.25">
      <c r="A50" s="588"/>
      <c r="B50" s="247" t="s">
        <v>185</v>
      </c>
      <c r="C50" s="248" t="s">
        <v>203</v>
      </c>
      <c r="D50" s="249">
        <v>45</v>
      </c>
      <c r="E50" s="250" t="s">
        <v>22</v>
      </c>
      <c r="F50" s="244">
        <f t="shared" si="2"/>
        <v>0.69722222222222185</v>
      </c>
      <c r="G50" s="245">
        <v>136</v>
      </c>
      <c r="H50" s="245"/>
      <c r="I50" s="245">
        <f t="shared" si="5"/>
        <v>166</v>
      </c>
      <c r="J50" s="246">
        <f t="shared" si="6"/>
        <v>165</v>
      </c>
      <c r="K50" s="273">
        <f t="shared" si="3"/>
        <v>0.48333333333333289</v>
      </c>
      <c r="L50" s="244"/>
      <c r="M50" s="244"/>
      <c r="N50" s="448"/>
      <c r="O50" s="417">
        <f t="shared" si="4"/>
        <v>0.67638888888888848</v>
      </c>
    </row>
    <row r="51" spans="1:15" ht="18" customHeight="1" x14ac:dyDescent="0.25">
      <c r="A51" s="589"/>
      <c r="B51" s="264" t="s">
        <v>186</v>
      </c>
      <c r="C51" s="265" t="s">
        <v>136</v>
      </c>
      <c r="D51" s="266">
        <v>46</v>
      </c>
      <c r="E51" s="267" t="s">
        <v>121</v>
      </c>
      <c r="F51" s="258">
        <f t="shared" si="2"/>
        <v>0.69999999999999962</v>
      </c>
      <c r="G51" s="259">
        <v>120</v>
      </c>
      <c r="H51" s="259"/>
      <c r="I51" s="259">
        <f t="shared" si="5"/>
        <v>150</v>
      </c>
      <c r="J51" s="260">
        <f t="shared" si="6"/>
        <v>150</v>
      </c>
      <c r="K51" s="424">
        <f t="shared" si="3"/>
        <v>0.48611111111111066</v>
      </c>
      <c r="L51" s="258"/>
      <c r="M51" s="258"/>
      <c r="N51" s="446"/>
      <c r="O51" s="419">
        <f t="shared" si="4"/>
        <v>0.67916666666666625</v>
      </c>
    </row>
    <row r="52" spans="1:15" ht="18" customHeight="1" x14ac:dyDescent="0.25">
      <c r="A52" s="590" t="s">
        <v>255</v>
      </c>
      <c r="B52" s="268" t="s">
        <v>190</v>
      </c>
      <c r="C52" s="269" t="s">
        <v>187</v>
      </c>
      <c r="D52" s="270">
        <v>47</v>
      </c>
      <c r="E52" s="271" t="s">
        <v>16</v>
      </c>
      <c r="F52" s="261">
        <f t="shared" si="2"/>
        <v>0.70277777777777739</v>
      </c>
      <c r="G52" s="262">
        <v>141</v>
      </c>
      <c r="H52" s="262"/>
      <c r="I52" s="262">
        <f t="shared" si="5"/>
        <v>171</v>
      </c>
      <c r="J52" s="263">
        <f t="shared" si="6"/>
        <v>170</v>
      </c>
      <c r="K52" s="425">
        <f t="shared" si="3"/>
        <v>0.48888888888888843</v>
      </c>
      <c r="L52" s="261"/>
      <c r="M52" s="261"/>
      <c r="N52" s="447"/>
      <c r="O52" s="420">
        <f t="shared" si="4"/>
        <v>0.68194444444444402</v>
      </c>
    </row>
    <row r="53" spans="1:15" ht="18" customHeight="1" x14ac:dyDescent="0.25">
      <c r="A53" s="588"/>
      <c r="B53" s="247" t="s">
        <v>271</v>
      </c>
      <c r="C53" s="248" t="s">
        <v>188</v>
      </c>
      <c r="D53" s="249">
        <v>48</v>
      </c>
      <c r="E53" s="250" t="s">
        <v>126</v>
      </c>
      <c r="F53" s="244">
        <f t="shared" si="2"/>
        <v>0.70555555555555516</v>
      </c>
      <c r="G53" s="245">
        <v>133</v>
      </c>
      <c r="H53" s="245"/>
      <c r="I53" s="245">
        <f t="shared" si="5"/>
        <v>163</v>
      </c>
      <c r="J53" s="246">
        <f t="shared" si="6"/>
        <v>165</v>
      </c>
      <c r="K53" s="273">
        <f>+K19+$F$2</f>
        <v>0.37638888888888883</v>
      </c>
      <c r="L53" s="244"/>
      <c r="M53" s="244"/>
      <c r="N53" s="448"/>
      <c r="O53" s="417">
        <f t="shared" si="4"/>
        <v>0.68472222222222179</v>
      </c>
    </row>
    <row r="54" spans="1:15" ht="18" customHeight="1" x14ac:dyDescent="0.25">
      <c r="A54" s="589"/>
      <c r="B54" s="264" t="s">
        <v>191</v>
      </c>
      <c r="C54" s="265" t="s">
        <v>189</v>
      </c>
      <c r="D54" s="266">
        <v>49</v>
      </c>
      <c r="E54" s="267" t="s">
        <v>225</v>
      </c>
      <c r="F54" s="258">
        <f t="shared" si="2"/>
        <v>0.70833333333333293</v>
      </c>
      <c r="G54" s="259">
        <v>140</v>
      </c>
      <c r="H54" s="259"/>
      <c r="I54" s="259">
        <f t="shared" si="5"/>
        <v>170</v>
      </c>
      <c r="J54" s="260">
        <f t="shared" si="6"/>
        <v>170</v>
      </c>
      <c r="K54" s="424">
        <f t="shared" si="3"/>
        <v>0.3791666666666666</v>
      </c>
      <c r="L54" s="258"/>
      <c r="M54" s="258"/>
      <c r="N54" s="446"/>
      <c r="O54" s="419">
        <f t="shared" si="4"/>
        <v>0.68749999999999956</v>
      </c>
    </row>
    <row r="55" spans="1:15" ht="18" customHeight="1" x14ac:dyDescent="0.25">
      <c r="A55" s="583" t="s">
        <v>25</v>
      </c>
      <c r="B55" s="402" t="s">
        <v>284</v>
      </c>
      <c r="C55" s="394" t="s">
        <v>196</v>
      </c>
      <c r="D55" s="403">
        <v>50</v>
      </c>
      <c r="E55" s="404" t="s">
        <v>14</v>
      </c>
      <c r="F55" s="405">
        <f t="shared" si="2"/>
        <v>0.71111111111111069</v>
      </c>
      <c r="G55" s="406"/>
      <c r="H55" s="406"/>
      <c r="I55" s="406"/>
      <c r="J55" s="407">
        <v>230</v>
      </c>
      <c r="K55" s="456">
        <f>+K22+$F$2</f>
        <v>0.39305555555555544</v>
      </c>
      <c r="L55" s="405"/>
      <c r="M55" s="405"/>
      <c r="N55" s="449"/>
      <c r="O55" s="421">
        <f t="shared" si="4"/>
        <v>0.69027777777777732</v>
      </c>
    </row>
    <row r="56" spans="1:15" ht="18" customHeight="1" x14ac:dyDescent="0.25">
      <c r="A56" s="584"/>
      <c r="B56" s="402" t="s">
        <v>192</v>
      </c>
      <c r="C56" s="394" t="s">
        <v>24</v>
      </c>
      <c r="D56" s="403">
        <v>51</v>
      </c>
      <c r="E56" s="404" t="s">
        <v>17</v>
      </c>
      <c r="F56" s="405">
        <f t="shared" si="2"/>
        <v>0.71388888888888846</v>
      </c>
      <c r="G56" s="406"/>
      <c r="H56" s="406"/>
      <c r="I56" s="259"/>
      <c r="J56" s="260">
        <v>230</v>
      </c>
      <c r="K56" s="456">
        <f>+K52+$F$2</f>
        <v>0.4916666666666662</v>
      </c>
      <c r="L56" s="405"/>
      <c r="M56" s="405"/>
      <c r="N56" s="449"/>
      <c r="O56" s="421">
        <f t="shared" si="4"/>
        <v>0.69305555555555509</v>
      </c>
    </row>
    <row r="57" spans="1:15" ht="18" customHeight="1" x14ac:dyDescent="0.25">
      <c r="A57" s="583" t="s">
        <v>18</v>
      </c>
      <c r="B57" s="268" t="s">
        <v>30</v>
      </c>
      <c r="C57" s="269" t="s">
        <v>26</v>
      </c>
      <c r="D57" s="270">
        <v>52</v>
      </c>
      <c r="E57" s="271" t="s">
        <v>121</v>
      </c>
      <c r="F57" s="261">
        <f t="shared" si="2"/>
        <v>0.71666666666666623</v>
      </c>
      <c r="G57" s="262">
        <v>153</v>
      </c>
      <c r="H57" s="262"/>
      <c r="I57" s="262">
        <f t="shared" ref="I57:I62" si="9">IF(H57&lt;40,G57+30,IF((H57&gt;39)*AND(H57&lt;60),G57+35,IF((H57&gt;59)*AND(H57&lt;90),G57+40,G57+45)))</f>
        <v>183</v>
      </c>
      <c r="J57" s="263">
        <f t="shared" ref="J57:J62" si="10">IF(OR(RIGHT(I57,1)="0",RIGHT(I57,1)="5")=TRUE,I57,IF(OR(RIGHT(I57,1)="1",RIGHT(I57,1)="6")=TRUE,I57-1,IF(OR(RIGHT(I57,1)="2",RIGHT(I57,1)="7")=TRUE,I57-2,IF(OR(RIGHT(I57,1)="3",RIGHT(I57,1)="8")=TRUE,I57+2,I57+1))))</f>
        <v>185</v>
      </c>
      <c r="K57" s="425">
        <f t="shared" si="3"/>
        <v>0.49444444444444396</v>
      </c>
      <c r="L57" s="261"/>
      <c r="M57" s="261"/>
      <c r="N57" s="447"/>
      <c r="O57" s="420">
        <f t="shared" si="4"/>
        <v>0.69583333333333286</v>
      </c>
    </row>
    <row r="58" spans="1:15" ht="18" customHeight="1" x14ac:dyDescent="0.25">
      <c r="A58" s="585"/>
      <c r="B58" s="247" t="s">
        <v>31</v>
      </c>
      <c r="C58" s="248" t="s">
        <v>27</v>
      </c>
      <c r="D58" s="249">
        <v>53</v>
      </c>
      <c r="E58" s="250" t="s">
        <v>205</v>
      </c>
      <c r="F58" s="244">
        <f t="shared" si="2"/>
        <v>0.719444444444444</v>
      </c>
      <c r="G58" s="245">
        <v>146</v>
      </c>
      <c r="H58" s="245">
        <v>60</v>
      </c>
      <c r="I58" s="245">
        <f t="shared" si="9"/>
        <v>186</v>
      </c>
      <c r="J58" s="246">
        <f t="shared" si="10"/>
        <v>185</v>
      </c>
      <c r="K58" s="273">
        <f t="shared" si="3"/>
        <v>0.49722222222222173</v>
      </c>
      <c r="L58" s="244"/>
      <c r="M58" s="244"/>
      <c r="N58" s="448"/>
      <c r="O58" s="417">
        <f t="shared" si="4"/>
        <v>0.69861111111111063</v>
      </c>
    </row>
    <row r="59" spans="1:15" ht="18" customHeight="1" x14ac:dyDescent="0.25">
      <c r="A59" s="585"/>
      <c r="B59" s="247" t="s">
        <v>33</v>
      </c>
      <c r="C59" s="248" t="s">
        <v>28</v>
      </c>
      <c r="D59" s="249">
        <v>54</v>
      </c>
      <c r="E59" s="250"/>
      <c r="F59" s="244">
        <f t="shared" si="2"/>
        <v>0.72222222222222177</v>
      </c>
      <c r="G59" s="245"/>
      <c r="H59" s="245"/>
      <c r="I59" s="245">
        <f t="shared" ref="I59:I60" si="11">IF(H59&lt;40,G59+30,IF((H59&gt;39)*AND(H59&lt;60),G59+35,IF((H59&gt;59)*AND(H59&lt;90),G59+40,G59+45)))</f>
        <v>30</v>
      </c>
      <c r="J59" s="246">
        <f t="shared" ref="J59:J60" si="12">IF(OR(RIGHT(I59,1)="0",RIGHT(I59,1)="5")=TRUE,I59,IF(OR(RIGHT(I59,1)="1",RIGHT(I59,1)="6")=TRUE,I59-1,IF(OR(RIGHT(I59,1)="2",RIGHT(I59,1)="7")=TRUE,I59-2,IF(OR(RIGHT(I59,1)="3",RIGHT(I59,1)="8")=TRUE,I59+2,I59+1))))</f>
        <v>30</v>
      </c>
      <c r="K59" s="273">
        <f>+K55+$F$2</f>
        <v>0.3958333333333332</v>
      </c>
      <c r="L59" s="244"/>
      <c r="M59" s="244"/>
      <c r="N59" s="448"/>
      <c r="O59" s="417">
        <f t="shared" si="4"/>
        <v>0.7013888888888884</v>
      </c>
    </row>
    <row r="60" spans="1:15" ht="18" customHeight="1" x14ac:dyDescent="0.25">
      <c r="A60" s="585"/>
      <c r="B60" s="247" t="s">
        <v>32</v>
      </c>
      <c r="C60" s="248" t="s">
        <v>29</v>
      </c>
      <c r="D60" s="249">
        <v>55</v>
      </c>
      <c r="E60" s="250"/>
      <c r="F60" s="244">
        <f t="shared" si="2"/>
        <v>0.72499999999999953</v>
      </c>
      <c r="G60" s="245">
        <v>157</v>
      </c>
      <c r="H60" s="245">
        <v>145</v>
      </c>
      <c r="I60" s="245">
        <f t="shared" si="11"/>
        <v>202</v>
      </c>
      <c r="J60" s="246">
        <f t="shared" si="12"/>
        <v>200</v>
      </c>
      <c r="K60" s="273">
        <f>+K58+$F$2</f>
        <v>0.4999999999999995</v>
      </c>
      <c r="L60" s="244"/>
      <c r="M60" s="244"/>
      <c r="N60" s="448"/>
      <c r="O60" s="417">
        <f t="shared" si="4"/>
        <v>0.70416666666666616</v>
      </c>
    </row>
    <row r="61" spans="1:15" ht="18" customHeight="1" x14ac:dyDescent="0.25">
      <c r="A61" s="585"/>
      <c r="B61" s="395" t="s">
        <v>34</v>
      </c>
      <c r="C61" s="248" t="s">
        <v>75</v>
      </c>
      <c r="D61" s="249">
        <v>56</v>
      </c>
      <c r="E61" s="250"/>
      <c r="F61" s="244">
        <f t="shared" si="2"/>
        <v>0.7277777777777773</v>
      </c>
      <c r="G61" s="245">
        <v>141</v>
      </c>
      <c r="H61" s="245"/>
      <c r="I61" s="245">
        <f t="shared" si="9"/>
        <v>171</v>
      </c>
      <c r="J61" s="246">
        <f t="shared" si="10"/>
        <v>170</v>
      </c>
      <c r="K61" s="273">
        <f t="shared" si="3"/>
        <v>0.50277777777777732</v>
      </c>
      <c r="L61" s="244"/>
      <c r="M61" s="244"/>
      <c r="N61" s="448"/>
      <c r="O61" s="417">
        <f t="shared" si="4"/>
        <v>0.70694444444444393</v>
      </c>
    </row>
    <row r="62" spans="1:15" ht="18" customHeight="1" thickBot="1" x14ac:dyDescent="0.3">
      <c r="A62" s="586"/>
      <c r="B62" s="396" t="s">
        <v>35</v>
      </c>
      <c r="C62" s="397" t="s">
        <v>38</v>
      </c>
      <c r="D62" s="398">
        <v>57</v>
      </c>
      <c r="E62" s="253" t="s">
        <v>226</v>
      </c>
      <c r="F62" s="401">
        <f t="shared" si="2"/>
        <v>0.73055555555555507</v>
      </c>
      <c r="G62" s="399">
        <v>149</v>
      </c>
      <c r="H62" s="399"/>
      <c r="I62" s="399">
        <f t="shared" si="9"/>
        <v>179</v>
      </c>
      <c r="J62" s="400">
        <f t="shared" si="10"/>
        <v>180</v>
      </c>
      <c r="K62" s="457">
        <f t="shared" si="3"/>
        <v>0.50555555555555509</v>
      </c>
      <c r="L62" s="401"/>
      <c r="M62" s="401"/>
      <c r="N62" s="450"/>
      <c r="O62" s="422">
        <f t="shared" si="4"/>
        <v>0.7097222222222217</v>
      </c>
    </row>
    <row r="65" spans="1:15" x14ac:dyDescent="0.2">
      <c r="A65" s="47"/>
      <c r="B65" s="3"/>
      <c r="C65" s="230"/>
      <c r="D65" s="15"/>
      <c r="E65" s="15"/>
      <c r="F65" s="40"/>
      <c r="G65" s="81"/>
      <c r="H65" s="81"/>
      <c r="I65" s="81"/>
      <c r="J65" s="94"/>
      <c r="K65" s="40"/>
      <c r="L65" s="40"/>
      <c r="M65" s="40"/>
      <c r="N65" s="40"/>
      <c r="O65" s="40"/>
    </row>
    <row r="66" spans="1:15" x14ac:dyDescent="0.2">
      <c r="A66" s="16"/>
      <c r="B66" s="11"/>
      <c r="C66" s="231"/>
      <c r="D66" s="12"/>
      <c r="E66" s="12"/>
    </row>
    <row r="67" spans="1:15" ht="15.75" x14ac:dyDescent="0.25">
      <c r="A67" s="16"/>
      <c r="B67" s="35" t="s">
        <v>65</v>
      </c>
      <c r="C67" s="231"/>
      <c r="D67" s="36">
        <f>COUNT(D9:D62)</f>
        <v>54</v>
      </c>
      <c r="E67" s="36"/>
    </row>
    <row r="69" spans="1:15" x14ac:dyDescent="0.2">
      <c r="G69"/>
    </row>
    <row r="70" spans="1:15" ht="13.5" thickBot="1" x14ac:dyDescent="0.25">
      <c r="G70"/>
    </row>
    <row r="71" spans="1:15" ht="18.95" customHeight="1" x14ac:dyDescent="0.25">
      <c r="A71" s="7"/>
      <c r="B71" s="6"/>
      <c r="C71" s="229"/>
      <c r="D71" s="8"/>
      <c r="E71" s="475"/>
      <c r="F71" s="438"/>
      <c r="H71"/>
    </row>
    <row r="72" spans="1:15" ht="18.95" customHeight="1" x14ac:dyDescent="0.25">
      <c r="A72" s="37" t="s">
        <v>156</v>
      </c>
      <c r="B72" s="39" t="s">
        <v>170</v>
      </c>
      <c r="C72" s="42" t="s">
        <v>218</v>
      </c>
      <c r="D72" s="38" t="s">
        <v>171</v>
      </c>
      <c r="E72" s="426"/>
      <c r="F72" s="432" t="s">
        <v>279</v>
      </c>
      <c r="H72"/>
    </row>
    <row r="73" spans="1:15" ht="18.95" customHeight="1" thickBot="1" x14ac:dyDescent="0.3">
      <c r="A73" s="49"/>
      <c r="B73" s="51"/>
      <c r="C73" s="52"/>
      <c r="D73" s="50"/>
      <c r="E73" s="426"/>
      <c r="F73" s="439"/>
      <c r="H73"/>
    </row>
    <row r="74" spans="1:15" ht="18.95" customHeight="1" x14ac:dyDescent="0.25">
      <c r="A74" s="587" t="s">
        <v>52</v>
      </c>
      <c r="B74" s="235" t="s">
        <v>36</v>
      </c>
      <c r="C74" s="236" t="s">
        <v>272</v>
      </c>
      <c r="D74" s="237">
        <v>1</v>
      </c>
      <c r="E74" s="426"/>
      <c r="F74" s="433">
        <v>145</v>
      </c>
      <c r="H74"/>
    </row>
    <row r="75" spans="1:15" ht="18.95" customHeight="1" x14ac:dyDescent="0.25">
      <c r="A75" s="588"/>
      <c r="B75" s="389" t="s">
        <v>162</v>
      </c>
      <c r="C75" s="390" t="s">
        <v>163</v>
      </c>
      <c r="D75" s="391">
        <v>2</v>
      </c>
      <c r="E75" s="426"/>
      <c r="F75" s="434">
        <v>165</v>
      </c>
      <c r="H75"/>
    </row>
    <row r="76" spans="1:15" ht="18.95" customHeight="1" x14ac:dyDescent="0.25">
      <c r="A76" s="588"/>
      <c r="B76" s="408" t="s">
        <v>199</v>
      </c>
      <c r="C76" s="409" t="s">
        <v>285</v>
      </c>
      <c r="D76" s="391">
        <v>3</v>
      </c>
      <c r="E76" s="426"/>
      <c r="F76" s="434">
        <v>180</v>
      </c>
      <c r="H76"/>
    </row>
    <row r="77" spans="1:15" ht="18.95" customHeight="1" x14ac:dyDescent="0.25">
      <c r="A77" s="588"/>
      <c r="B77" s="389" t="s">
        <v>37</v>
      </c>
      <c r="C77" s="390" t="s">
        <v>38</v>
      </c>
      <c r="D77" s="391">
        <v>4</v>
      </c>
      <c r="E77" s="426"/>
      <c r="F77" s="434">
        <v>165</v>
      </c>
      <c r="H77"/>
    </row>
    <row r="78" spans="1:15" ht="18.95" customHeight="1" x14ac:dyDescent="0.25">
      <c r="A78" s="588"/>
      <c r="B78" s="408" t="s">
        <v>39</v>
      </c>
      <c r="C78" s="409" t="s">
        <v>38</v>
      </c>
      <c r="D78" s="410">
        <v>14</v>
      </c>
      <c r="E78" s="426"/>
      <c r="F78" s="434">
        <v>140</v>
      </c>
      <c r="H78"/>
    </row>
    <row r="79" spans="1:15" ht="18.95" customHeight="1" x14ac:dyDescent="0.25">
      <c r="A79" s="589"/>
      <c r="B79" s="254" t="s">
        <v>198</v>
      </c>
      <c r="C79" s="255" t="s">
        <v>197</v>
      </c>
      <c r="D79" s="256">
        <v>5</v>
      </c>
      <c r="E79" s="463"/>
      <c r="F79" s="459">
        <v>155</v>
      </c>
      <c r="H79"/>
    </row>
    <row r="80" spans="1:15" ht="18.95" customHeight="1" x14ac:dyDescent="0.25">
      <c r="A80" s="590" t="s">
        <v>101</v>
      </c>
      <c r="B80" s="460" t="s">
        <v>194</v>
      </c>
      <c r="C80" s="461" t="s">
        <v>160</v>
      </c>
      <c r="D80" s="391">
        <v>7</v>
      </c>
      <c r="E80" s="426"/>
      <c r="F80" s="434">
        <v>145</v>
      </c>
      <c r="H80"/>
    </row>
    <row r="81" spans="1:8" ht="18.95" customHeight="1" x14ac:dyDescent="0.25">
      <c r="A81" s="588"/>
      <c r="B81" s="378" t="s">
        <v>41</v>
      </c>
      <c r="C81" s="281" t="s">
        <v>42</v>
      </c>
      <c r="D81" s="376">
        <v>8</v>
      </c>
      <c r="E81" s="426"/>
      <c r="F81" s="436">
        <v>175</v>
      </c>
      <c r="H81"/>
    </row>
    <row r="82" spans="1:8" ht="18.95" customHeight="1" x14ac:dyDescent="0.25">
      <c r="A82" s="588"/>
      <c r="B82" s="282" t="s">
        <v>43</v>
      </c>
      <c r="C82" s="281" t="s">
        <v>44</v>
      </c>
      <c r="D82" s="376">
        <v>9</v>
      </c>
      <c r="E82" s="426"/>
      <c r="F82" s="436">
        <v>150</v>
      </c>
      <c r="H82"/>
    </row>
    <row r="83" spans="1:8" ht="18.95" customHeight="1" x14ac:dyDescent="0.25">
      <c r="A83" s="588"/>
      <c r="B83" s="460" t="s">
        <v>195</v>
      </c>
      <c r="C83" s="461" t="s">
        <v>285</v>
      </c>
      <c r="D83" s="462">
        <v>10</v>
      </c>
      <c r="E83" s="426"/>
      <c r="F83" s="434">
        <v>165</v>
      </c>
      <c r="H83"/>
    </row>
    <row r="84" spans="1:8" ht="18.95" customHeight="1" x14ac:dyDescent="0.25">
      <c r="A84" s="588"/>
      <c r="B84" s="247" t="s">
        <v>45</v>
      </c>
      <c r="C84" s="248" t="s">
        <v>46</v>
      </c>
      <c r="D84" s="249">
        <v>12</v>
      </c>
      <c r="E84" s="426"/>
      <c r="F84" s="434">
        <v>155</v>
      </c>
      <c r="H84"/>
    </row>
    <row r="85" spans="1:8" ht="18.95" customHeight="1" x14ac:dyDescent="0.25">
      <c r="A85" s="589"/>
      <c r="B85" s="380" t="s">
        <v>202</v>
      </c>
      <c r="C85" s="381" t="s">
        <v>197</v>
      </c>
      <c r="D85" s="382">
        <v>11</v>
      </c>
      <c r="E85" s="426"/>
      <c r="F85" s="459">
        <v>170</v>
      </c>
      <c r="H85"/>
    </row>
    <row r="86" spans="1:8" ht="18.95" customHeight="1" x14ac:dyDescent="0.25">
      <c r="A86" s="590" t="s">
        <v>208</v>
      </c>
      <c r="B86" s="276" t="s">
        <v>200</v>
      </c>
      <c r="C86" s="269" t="s">
        <v>197</v>
      </c>
      <c r="D86" s="270">
        <v>13</v>
      </c>
      <c r="E86" s="426"/>
      <c r="F86" s="434">
        <v>180</v>
      </c>
      <c r="H86"/>
    </row>
    <row r="87" spans="1:8" ht="18.95" customHeight="1" x14ac:dyDescent="0.25">
      <c r="A87" s="588"/>
      <c r="B87" s="247" t="s">
        <v>80</v>
      </c>
      <c r="C87" s="248" t="s">
        <v>272</v>
      </c>
      <c r="D87" s="249">
        <v>15</v>
      </c>
      <c r="E87" s="426"/>
      <c r="F87" s="435">
        <v>175</v>
      </c>
      <c r="H87"/>
    </row>
    <row r="88" spans="1:8" ht="18.95" customHeight="1" x14ac:dyDescent="0.25">
      <c r="A88" s="588"/>
      <c r="B88" s="464" t="s">
        <v>201</v>
      </c>
      <c r="C88" s="465" t="s">
        <v>203</v>
      </c>
      <c r="D88" s="466">
        <v>16</v>
      </c>
      <c r="E88" s="426"/>
      <c r="F88" s="436">
        <v>185</v>
      </c>
      <c r="H88"/>
    </row>
    <row r="89" spans="1:8" ht="18.95" customHeight="1" x14ac:dyDescent="0.25">
      <c r="A89" s="588"/>
      <c r="B89" s="277" t="s">
        <v>81</v>
      </c>
      <c r="C89" s="278" t="s">
        <v>204</v>
      </c>
      <c r="D89" s="379">
        <v>17</v>
      </c>
      <c r="E89" s="426"/>
      <c r="F89" s="467">
        <v>190</v>
      </c>
      <c r="H89"/>
    </row>
    <row r="90" spans="1:8" ht="18.95" customHeight="1" x14ac:dyDescent="0.25">
      <c r="A90" s="588"/>
      <c r="B90" s="277" t="s">
        <v>83</v>
      </c>
      <c r="C90" s="278" t="s">
        <v>69</v>
      </c>
      <c r="D90" s="379">
        <v>19</v>
      </c>
      <c r="E90" s="426"/>
      <c r="F90" s="467">
        <v>190</v>
      </c>
      <c r="H90"/>
    </row>
    <row r="91" spans="1:8" ht="18.95" customHeight="1" x14ac:dyDescent="0.25">
      <c r="A91" s="588"/>
      <c r="B91" s="277" t="s">
        <v>84</v>
      </c>
      <c r="C91" s="278" t="s">
        <v>70</v>
      </c>
      <c r="D91" s="379">
        <v>20</v>
      </c>
      <c r="E91" s="468"/>
      <c r="F91" s="467">
        <v>175</v>
      </c>
      <c r="H91"/>
    </row>
    <row r="92" spans="1:8" ht="18.95" customHeight="1" x14ac:dyDescent="0.25">
      <c r="A92" s="588"/>
      <c r="B92" s="277" t="s">
        <v>85</v>
      </c>
      <c r="C92" s="278" t="s">
        <v>71</v>
      </c>
      <c r="D92" s="379">
        <v>21</v>
      </c>
      <c r="E92" s="426"/>
      <c r="F92" s="467">
        <v>160</v>
      </c>
      <c r="H92"/>
    </row>
    <row r="93" spans="1:8" ht="18.95" customHeight="1" x14ac:dyDescent="0.25">
      <c r="A93" s="588"/>
      <c r="B93" s="277" t="s">
        <v>86</v>
      </c>
      <c r="C93" s="278" t="s">
        <v>38</v>
      </c>
      <c r="D93" s="379">
        <v>22</v>
      </c>
      <c r="E93" s="426"/>
      <c r="F93" s="467">
        <v>180</v>
      </c>
      <c r="H93"/>
    </row>
    <row r="94" spans="1:8" ht="18.95" customHeight="1" x14ac:dyDescent="0.25">
      <c r="A94" s="588"/>
      <c r="B94" s="277" t="s">
        <v>87</v>
      </c>
      <c r="C94" s="278" t="s">
        <v>72</v>
      </c>
      <c r="D94" s="379">
        <v>23</v>
      </c>
      <c r="E94" s="426"/>
      <c r="F94" s="467">
        <v>165</v>
      </c>
      <c r="H94"/>
    </row>
    <row r="95" spans="1:8" ht="18.95" customHeight="1" x14ac:dyDescent="0.25">
      <c r="A95" s="588"/>
      <c r="B95" s="277" t="s">
        <v>88</v>
      </c>
      <c r="C95" s="278" t="s">
        <v>73</v>
      </c>
      <c r="D95" s="379">
        <v>25</v>
      </c>
      <c r="E95" s="426"/>
      <c r="F95" s="467">
        <v>180</v>
      </c>
      <c r="H95"/>
    </row>
    <row r="96" spans="1:8" ht="18.95" customHeight="1" x14ac:dyDescent="0.25">
      <c r="A96" s="588"/>
      <c r="B96" s="277" t="s">
        <v>90</v>
      </c>
      <c r="C96" s="278" t="s">
        <v>203</v>
      </c>
      <c r="D96" s="379">
        <v>27</v>
      </c>
      <c r="E96" s="426"/>
      <c r="F96" s="467">
        <v>160</v>
      </c>
      <c r="H96"/>
    </row>
    <row r="97" spans="1:8" ht="18.95" customHeight="1" x14ac:dyDescent="0.25">
      <c r="A97" s="588"/>
      <c r="B97" s="277" t="s">
        <v>91</v>
      </c>
      <c r="C97" s="278" t="s">
        <v>75</v>
      </c>
      <c r="D97" s="379">
        <v>28</v>
      </c>
      <c r="E97" s="426"/>
      <c r="F97" s="467">
        <v>155</v>
      </c>
      <c r="H97"/>
    </row>
    <row r="98" spans="1:8" ht="18.95" customHeight="1" x14ac:dyDescent="0.25">
      <c r="A98" s="588"/>
      <c r="B98" s="277" t="s">
        <v>92</v>
      </c>
      <c r="C98" s="278" t="s">
        <v>76</v>
      </c>
      <c r="D98" s="379">
        <v>29</v>
      </c>
      <c r="E98" s="426"/>
      <c r="F98" s="467">
        <v>180</v>
      </c>
      <c r="H98"/>
    </row>
    <row r="99" spans="1:8" ht="18.95" customHeight="1" x14ac:dyDescent="0.25">
      <c r="A99" s="588"/>
      <c r="B99" s="277" t="s">
        <v>93</v>
      </c>
      <c r="C99" s="278" t="s">
        <v>77</v>
      </c>
      <c r="D99" s="379">
        <v>30</v>
      </c>
      <c r="E99" s="426"/>
      <c r="F99" s="467">
        <v>175</v>
      </c>
      <c r="H99"/>
    </row>
    <row r="100" spans="1:8" ht="18.95" customHeight="1" x14ac:dyDescent="0.25">
      <c r="A100" s="588"/>
      <c r="B100" s="277" t="s">
        <v>94</v>
      </c>
      <c r="C100" s="278" t="s">
        <v>74</v>
      </c>
      <c r="D100" s="379">
        <v>31</v>
      </c>
      <c r="E100" s="468"/>
      <c r="F100" s="467">
        <v>185</v>
      </c>
      <c r="H100"/>
    </row>
    <row r="101" spans="1:8" ht="18.95" customHeight="1" x14ac:dyDescent="0.25">
      <c r="A101" s="588"/>
      <c r="B101" s="277" t="s">
        <v>95</v>
      </c>
      <c r="C101" s="278" t="s">
        <v>74</v>
      </c>
      <c r="D101" s="379">
        <v>32</v>
      </c>
      <c r="E101" s="468"/>
      <c r="F101" s="467">
        <v>170</v>
      </c>
      <c r="H101"/>
    </row>
    <row r="102" spans="1:8" ht="18.95" customHeight="1" x14ac:dyDescent="0.25">
      <c r="A102" s="589"/>
      <c r="B102" s="452" t="s">
        <v>96</v>
      </c>
      <c r="C102" s="469" t="s">
        <v>78</v>
      </c>
      <c r="D102" s="454">
        <v>34</v>
      </c>
      <c r="E102" s="463"/>
      <c r="F102" s="470">
        <v>190</v>
      </c>
      <c r="H102"/>
    </row>
    <row r="103" spans="1:8" ht="18.95" customHeight="1" x14ac:dyDescent="0.25">
      <c r="A103" s="590" t="s">
        <v>275</v>
      </c>
      <c r="B103" s="277" t="s">
        <v>138</v>
      </c>
      <c r="C103" s="278" t="s">
        <v>99</v>
      </c>
      <c r="D103" s="379">
        <v>38</v>
      </c>
      <c r="E103" s="426"/>
      <c r="F103" s="467">
        <v>170</v>
      </c>
      <c r="H103"/>
    </row>
    <row r="104" spans="1:8" ht="18.95" customHeight="1" x14ac:dyDescent="0.25">
      <c r="A104" s="588"/>
      <c r="B104" s="277" t="s">
        <v>139</v>
      </c>
      <c r="C104" s="278" t="s">
        <v>38</v>
      </c>
      <c r="D104" s="379">
        <v>39</v>
      </c>
      <c r="E104" s="426"/>
      <c r="F104" s="467">
        <v>185</v>
      </c>
      <c r="H104"/>
    </row>
    <row r="105" spans="1:8" ht="18.95" customHeight="1" x14ac:dyDescent="0.25">
      <c r="A105" s="588"/>
      <c r="B105" s="277" t="s">
        <v>140</v>
      </c>
      <c r="C105" s="278" t="s">
        <v>98</v>
      </c>
      <c r="D105" s="379">
        <v>40</v>
      </c>
      <c r="E105" s="426"/>
      <c r="F105" s="467">
        <v>165</v>
      </c>
      <c r="H105"/>
    </row>
    <row r="106" spans="1:8" ht="18.95" customHeight="1" x14ac:dyDescent="0.25">
      <c r="A106" s="588"/>
      <c r="B106" s="277" t="s">
        <v>181</v>
      </c>
      <c r="C106" s="278" t="s">
        <v>98</v>
      </c>
      <c r="D106" s="379">
        <v>41</v>
      </c>
      <c r="E106" s="426"/>
      <c r="F106" s="467">
        <v>160</v>
      </c>
      <c r="H106"/>
    </row>
    <row r="107" spans="1:8" ht="18.95" customHeight="1" x14ac:dyDescent="0.25">
      <c r="A107" s="588"/>
      <c r="B107" s="460" t="s">
        <v>182</v>
      </c>
      <c r="C107" s="461" t="s">
        <v>133</v>
      </c>
      <c r="D107" s="462">
        <v>42</v>
      </c>
      <c r="E107" s="426"/>
      <c r="F107" s="434">
        <v>170</v>
      </c>
      <c r="H107"/>
    </row>
    <row r="108" spans="1:8" ht="18.95" customHeight="1" x14ac:dyDescent="0.25">
      <c r="A108" s="588"/>
      <c r="B108" s="251" t="s">
        <v>183</v>
      </c>
      <c r="C108" s="252" t="s">
        <v>134</v>
      </c>
      <c r="D108" s="249">
        <v>43</v>
      </c>
      <c r="E108" s="426"/>
      <c r="F108" s="435">
        <v>165</v>
      </c>
      <c r="H108"/>
    </row>
    <row r="109" spans="1:8" ht="18.95" customHeight="1" x14ac:dyDescent="0.25">
      <c r="A109" s="588"/>
      <c r="B109" s="247" t="s">
        <v>184</v>
      </c>
      <c r="C109" s="248" t="s">
        <v>135</v>
      </c>
      <c r="D109" s="249">
        <v>44</v>
      </c>
      <c r="E109" s="468"/>
      <c r="F109" s="435">
        <v>175</v>
      </c>
      <c r="H109"/>
    </row>
    <row r="110" spans="1:8" ht="18.95" customHeight="1" x14ac:dyDescent="0.25">
      <c r="A110" s="588"/>
      <c r="B110" s="247" t="s">
        <v>185</v>
      </c>
      <c r="C110" s="248" t="s">
        <v>203</v>
      </c>
      <c r="D110" s="249">
        <v>45</v>
      </c>
      <c r="E110" s="426"/>
      <c r="F110" s="435">
        <v>165</v>
      </c>
      <c r="H110"/>
    </row>
    <row r="111" spans="1:8" ht="18.95" customHeight="1" x14ac:dyDescent="0.25">
      <c r="A111" s="589"/>
      <c r="B111" s="264" t="s">
        <v>186</v>
      </c>
      <c r="C111" s="265" t="s">
        <v>136</v>
      </c>
      <c r="D111" s="266">
        <v>46</v>
      </c>
      <c r="E111" s="463"/>
      <c r="F111" s="437">
        <v>150</v>
      </c>
      <c r="H111"/>
    </row>
    <row r="112" spans="1:8" ht="18.95" customHeight="1" x14ac:dyDescent="0.25">
      <c r="A112" s="590" t="s">
        <v>255</v>
      </c>
      <c r="B112" s="460" t="s">
        <v>190</v>
      </c>
      <c r="C112" s="461" t="s">
        <v>187</v>
      </c>
      <c r="D112" s="462">
        <v>47</v>
      </c>
      <c r="E112" s="426"/>
      <c r="F112" s="434">
        <v>170</v>
      </c>
      <c r="H112"/>
    </row>
    <row r="113" spans="1:15" ht="18.95" customHeight="1" x14ac:dyDescent="0.25">
      <c r="A113" s="588"/>
      <c r="B113" s="247" t="s">
        <v>271</v>
      </c>
      <c r="C113" s="248" t="s">
        <v>188</v>
      </c>
      <c r="D113" s="249">
        <v>48</v>
      </c>
      <c r="E113" s="426"/>
      <c r="F113" s="435">
        <v>165</v>
      </c>
      <c r="H113"/>
    </row>
    <row r="114" spans="1:15" ht="18.95" customHeight="1" x14ac:dyDescent="0.25">
      <c r="A114" s="589"/>
      <c r="B114" s="264" t="s">
        <v>191</v>
      </c>
      <c r="C114" s="265" t="s">
        <v>189</v>
      </c>
      <c r="D114" s="266">
        <v>49</v>
      </c>
      <c r="E114" s="463"/>
      <c r="F114" s="437">
        <v>170</v>
      </c>
      <c r="H114"/>
    </row>
    <row r="115" spans="1:15" ht="18.95" customHeight="1" x14ac:dyDescent="0.25">
      <c r="A115" s="583" t="s">
        <v>25</v>
      </c>
      <c r="B115" s="472" t="s">
        <v>284</v>
      </c>
      <c r="C115" s="453" t="s">
        <v>285</v>
      </c>
      <c r="D115" s="455">
        <v>50</v>
      </c>
      <c r="E115" s="471"/>
      <c r="F115" s="473">
        <v>230</v>
      </c>
      <c r="H115"/>
    </row>
    <row r="116" spans="1:15" ht="18.95" customHeight="1" x14ac:dyDescent="0.25">
      <c r="A116" s="584"/>
      <c r="B116" s="452" t="s">
        <v>192</v>
      </c>
      <c r="C116" s="469" t="s">
        <v>24</v>
      </c>
      <c r="D116" s="454">
        <v>51</v>
      </c>
      <c r="E116" s="463"/>
      <c r="F116" s="470">
        <v>230</v>
      </c>
      <c r="H116"/>
    </row>
    <row r="117" spans="1:15" ht="18.95" customHeight="1" x14ac:dyDescent="0.25">
      <c r="A117" s="583" t="s">
        <v>18</v>
      </c>
      <c r="B117" s="460" t="s">
        <v>30</v>
      </c>
      <c r="C117" s="461" t="s">
        <v>26</v>
      </c>
      <c r="D117" s="462">
        <v>52</v>
      </c>
      <c r="E117" s="426"/>
      <c r="F117" s="473">
        <v>185</v>
      </c>
      <c r="H117"/>
    </row>
    <row r="118" spans="1:15" ht="18.95" customHeight="1" x14ac:dyDescent="0.25">
      <c r="A118" s="585"/>
      <c r="B118" s="247" t="s">
        <v>31</v>
      </c>
      <c r="C118" s="248" t="s">
        <v>27</v>
      </c>
      <c r="D118" s="249">
        <v>53</v>
      </c>
      <c r="E118" s="426"/>
      <c r="F118" s="467">
        <v>185</v>
      </c>
      <c r="H118"/>
    </row>
    <row r="119" spans="1:15" ht="18.95" customHeight="1" x14ac:dyDescent="0.25">
      <c r="A119" s="585"/>
      <c r="B119" s="247" t="s">
        <v>33</v>
      </c>
      <c r="C119" s="248" t="s">
        <v>28</v>
      </c>
      <c r="D119" s="249">
        <v>54</v>
      </c>
      <c r="E119" s="426"/>
      <c r="F119" s="467"/>
      <c r="H119"/>
    </row>
    <row r="120" spans="1:15" ht="18.95" customHeight="1" x14ac:dyDescent="0.25">
      <c r="A120" s="585"/>
      <c r="B120" s="247" t="s">
        <v>32</v>
      </c>
      <c r="C120" s="248" t="s">
        <v>29</v>
      </c>
      <c r="D120" s="249">
        <v>55</v>
      </c>
      <c r="E120" s="426"/>
      <c r="F120" s="467">
        <v>200</v>
      </c>
      <c r="H120"/>
    </row>
    <row r="121" spans="1:15" ht="18.95" customHeight="1" x14ac:dyDescent="0.25">
      <c r="A121" s="585"/>
      <c r="B121" s="395" t="s">
        <v>34</v>
      </c>
      <c r="C121" s="248" t="s">
        <v>75</v>
      </c>
      <c r="D121" s="249">
        <v>56</v>
      </c>
      <c r="E121" s="426"/>
      <c r="F121" s="467">
        <v>170</v>
      </c>
      <c r="H121"/>
    </row>
    <row r="122" spans="1:15" ht="18.95" customHeight="1" thickBot="1" x14ac:dyDescent="0.3">
      <c r="A122" s="586"/>
      <c r="B122" s="396" t="s">
        <v>35</v>
      </c>
      <c r="C122" s="397" t="s">
        <v>38</v>
      </c>
      <c r="D122" s="398">
        <v>57</v>
      </c>
      <c r="E122" s="476"/>
      <c r="F122" s="474">
        <v>180</v>
      </c>
      <c r="H122"/>
      <c r="I122"/>
      <c r="J122"/>
      <c r="K122"/>
      <c r="L122"/>
      <c r="M122"/>
      <c r="N122"/>
      <c r="O122"/>
    </row>
    <row r="123" spans="1:15" ht="18.95" customHeight="1" x14ac:dyDescent="0.2">
      <c r="C123"/>
      <c r="F123"/>
      <c r="G123"/>
      <c r="H123"/>
      <c r="I123"/>
      <c r="J123"/>
      <c r="K123"/>
      <c r="L123"/>
      <c r="M123"/>
      <c r="N123"/>
      <c r="O123"/>
    </row>
    <row r="124" spans="1:15" ht="18.95" customHeight="1" x14ac:dyDescent="0.2">
      <c r="C124"/>
      <c r="F124"/>
      <c r="G124"/>
      <c r="H124"/>
      <c r="I124"/>
      <c r="J124"/>
      <c r="K124"/>
      <c r="L124"/>
      <c r="M124"/>
      <c r="N124"/>
      <c r="O124"/>
    </row>
    <row r="125" spans="1:15" ht="18.95" customHeight="1" x14ac:dyDescent="0.2">
      <c r="C125"/>
      <c r="F125"/>
      <c r="G125"/>
      <c r="H125"/>
      <c r="I125"/>
      <c r="J125"/>
      <c r="K125"/>
      <c r="L125"/>
      <c r="M125"/>
      <c r="N125"/>
      <c r="O125"/>
    </row>
    <row r="126" spans="1:15" ht="18.95" customHeight="1" x14ac:dyDescent="0.2">
      <c r="C126"/>
      <c r="F126"/>
      <c r="G126"/>
      <c r="H126"/>
      <c r="I126"/>
      <c r="J126"/>
      <c r="K126"/>
      <c r="L126"/>
      <c r="M126"/>
      <c r="N126"/>
      <c r="O126"/>
    </row>
    <row r="127" spans="1:15" ht="18.95" customHeight="1" x14ac:dyDescent="0.2">
      <c r="C127"/>
      <c r="F127"/>
      <c r="G127"/>
      <c r="H127"/>
      <c r="I127"/>
      <c r="J127"/>
      <c r="K127"/>
      <c r="L127"/>
      <c r="M127"/>
      <c r="N127"/>
      <c r="O127"/>
    </row>
    <row r="128" spans="1:15" ht="18.95" customHeight="1" x14ac:dyDescent="0.2">
      <c r="C128"/>
      <c r="F128"/>
      <c r="G128"/>
      <c r="H128"/>
      <c r="I128"/>
      <c r="J128"/>
      <c r="K128"/>
      <c r="L128"/>
      <c r="M128"/>
      <c r="N128"/>
      <c r="O128"/>
    </row>
    <row r="129" spans="3:15" ht="18.95" customHeight="1" x14ac:dyDescent="0.2">
      <c r="C129"/>
      <c r="F129"/>
      <c r="G129"/>
      <c r="H129"/>
      <c r="I129"/>
      <c r="J129"/>
      <c r="K129"/>
      <c r="L129"/>
      <c r="M129"/>
      <c r="N129"/>
      <c r="O129"/>
    </row>
    <row r="130" spans="3:15" ht="18.95" customHeight="1" x14ac:dyDescent="0.2">
      <c r="C130"/>
      <c r="F130"/>
      <c r="G130"/>
      <c r="H130"/>
      <c r="I130"/>
      <c r="J130"/>
      <c r="K130"/>
      <c r="L130"/>
      <c r="M130"/>
      <c r="N130"/>
      <c r="O130"/>
    </row>
    <row r="131" spans="3:15" ht="18.95" customHeight="1" x14ac:dyDescent="0.2">
      <c r="C131"/>
      <c r="F131"/>
      <c r="G131"/>
      <c r="H131"/>
      <c r="I131"/>
      <c r="J131"/>
      <c r="K131"/>
      <c r="L131"/>
      <c r="M131"/>
      <c r="N131"/>
      <c r="O131"/>
    </row>
    <row r="132" spans="3:15" ht="18.95" customHeight="1" x14ac:dyDescent="0.2">
      <c r="C132"/>
      <c r="F132"/>
      <c r="G132"/>
      <c r="H132"/>
      <c r="I132"/>
      <c r="J132"/>
      <c r="K132"/>
      <c r="L132"/>
      <c r="M132"/>
      <c r="N132"/>
      <c r="O132"/>
    </row>
    <row r="133" spans="3:15" ht="18.95" customHeight="1" x14ac:dyDescent="0.2">
      <c r="C133"/>
      <c r="F133"/>
      <c r="G133"/>
      <c r="H133"/>
      <c r="I133"/>
      <c r="J133"/>
      <c r="K133"/>
      <c r="L133"/>
      <c r="M133"/>
      <c r="N133"/>
      <c r="O133"/>
    </row>
    <row r="134" spans="3:15" ht="18.95" customHeight="1" x14ac:dyDescent="0.2">
      <c r="C134"/>
      <c r="F134"/>
      <c r="G134"/>
      <c r="H134"/>
      <c r="I134"/>
      <c r="J134"/>
      <c r="K134"/>
      <c r="L134"/>
      <c r="M134"/>
      <c r="N134"/>
      <c r="O134"/>
    </row>
    <row r="135" spans="3:15" ht="18.95" customHeight="1" x14ac:dyDescent="0.2">
      <c r="C135"/>
      <c r="F135"/>
      <c r="G135"/>
      <c r="H135"/>
      <c r="I135"/>
      <c r="J135"/>
      <c r="K135"/>
      <c r="L135"/>
      <c r="M135"/>
      <c r="N135"/>
      <c r="O135"/>
    </row>
    <row r="136" spans="3:15" ht="18.95" customHeight="1" x14ac:dyDescent="0.2">
      <c r="C136"/>
      <c r="F136"/>
      <c r="G136"/>
      <c r="H136"/>
      <c r="I136"/>
      <c r="J136"/>
      <c r="K136"/>
      <c r="L136"/>
      <c r="M136"/>
      <c r="N136"/>
      <c r="O136"/>
    </row>
    <row r="137" spans="3:15" ht="18.95" customHeight="1" x14ac:dyDescent="0.2">
      <c r="C137"/>
      <c r="F137"/>
      <c r="G137"/>
      <c r="H137"/>
      <c r="I137"/>
      <c r="J137"/>
      <c r="K137"/>
      <c r="L137"/>
      <c r="M137"/>
      <c r="N137"/>
      <c r="O137"/>
    </row>
  </sheetData>
  <mergeCells count="14">
    <mergeCell ref="A115:A116"/>
    <mergeCell ref="A117:A122"/>
    <mergeCell ref="A74:A79"/>
    <mergeCell ref="A80:A85"/>
    <mergeCell ref="A86:A102"/>
    <mergeCell ref="A103:A111"/>
    <mergeCell ref="A112:A114"/>
    <mergeCell ref="A55:A56"/>
    <mergeCell ref="A57:A62"/>
    <mergeCell ref="A9:A14"/>
    <mergeCell ref="A15:A21"/>
    <mergeCell ref="A22:A41"/>
    <mergeCell ref="A42:A51"/>
    <mergeCell ref="A52:A54"/>
  </mergeCells>
  <phoneticPr fontId="32" type="noConversion"/>
  <printOptions horizontalCentered="1" gridLines="1"/>
  <pageMargins left="0.08" right="0.2" top="1.34" bottom="0.55000000000000004" header="0.24000000000000002" footer="0"/>
  <headerFooter>
    <oddHeader>&amp;L&amp;"Times New Roman,Italique"&amp;12&amp;UConcours International d'Attelage de Tradition de CUTS&amp;C&amp;16_x000D__x000D_&amp;"Times New Roman,Gras"Ecartements maniabilité_x000D_&amp;"Times New Roman,Normal"_x000D_&amp;R&amp;"Times New Roman,Italique"&amp;14&amp;U 25-26 mai 2013</oddHeader>
  </headerFooter>
  <rowBreaks count="3" manualBreakCount="3">
    <brk id="21" max="7" man="1"/>
    <brk id="41" max="16383" man="1"/>
    <brk id="102" max="16383" man="1"/>
  </rowBreaks>
  <colBreaks count="1" manualBreakCount="1">
    <brk id="1" min="8" max="40" man="1" pt="1"/>
  </colBreaks>
  <legacyDrawing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1"/>
  <dimension ref="A1:CU18"/>
  <sheetViews>
    <sheetView tabSelected="1" view="pageLayout" topLeftCell="AG1" zoomScaleNormal="125" workbookViewId="0">
      <selection activeCell="AQ12" sqref="AQ12"/>
    </sheetView>
  </sheetViews>
  <sheetFormatPr defaultColWidth="12" defaultRowHeight="18.75" x14ac:dyDescent="0.3"/>
  <cols>
    <col min="1" max="1" width="7" style="30" customWidth="1"/>
    <col min="2" max="2" width="25.6640625" style="30" customWidth="1"/>
    <col min="3" max="3" width="5.33203125" style="30" customWidth="1"/>
    <col min="4" max="4" width="5.33203125" style="356" customWidth="1"/>
    <col min="5" max="5" width="4.6640625" style="209" customWidth="1"/>
    <col min="6" max="6" width="5.6640625" style="209" customWidth="1"/>
    <col min="7" max="10" width="5.1640625" style="95" bestFit="1" customWidth="1"/>
    <col min="11" max="11" width="5.6640625" style="95" customWidth="1"/>
    <col min="12" max="12" width="10.33203125" style="95" customWidth="1"/>
    <col min="13" max="17" width="5" style="95" bestFit="1" customWidth="1"/>
    <col min="18" max="18" width="10" style="95" customWidth="1"/>
    <col min="19" max="21" width="5" style="95" bestFit="1" customWidth="1"/>
    <col min="22" max="22" width="5.1640625" style="95" customWidth="1"/>
    <col min="23" max="23" width="5" style="95" bestFit="1" customWidth="1"/>
    <col min="24" max="24" width="11" style="95" customWidth="1"/>
    <col min="25" max="25" width="8.83203125" style="30" customWidth="1"/>
    <col min="26" max="26" width="9.83203125" style="30" customWidth="1"/>
    <col min="27" max="27" width="7.1640625" style="30" customWidth="1"/>
    <col min="28" max="28" width="9.33203125" style="30" customWidth="1"/>
    <col min="29" max="29" width="9.1640625" style="30" customWidth="1"/>
    <col min="30" max="30" width="10.1640625" style="100" customWidth="1"/>
    <col min="31" max="31" width="10.1640625" style="59" customWidth="1"/>
    <col min="32" max="32" width="10.83203125" style="210" customWidth="1"/>
    <col min="33" max="33" width="4.6640625" style="493" customWidth="1"/>
    <col min="34" max="36" width="4" style="28" customWidth="1"/>
    <col min="37" max="38" width="3.33203125" style="28" customWidth="1"/>
    <col min="39" max="39" width="6.83203125" style="211" customWidth="1"/>
    <col min="40" max="40" width="8.33203125" style="24" customWidth="1"/>
    <col min="41" max="41" width="11.6640625" style="24" customWidth="1"/>
    <col min="42" max="42" width="13.33203125" style="212" customWidth="1"/>
    <col min="43" max="43" width="11.1640625" style="13" customWidth="1"/>
    <col min="44" max="44" width="8.83203125" style="1" customWidth="1"/>
    <col min="45" max="45" width="6.83203125" style="4" customWidth="1"/>
    <col min="46" max="46" width="8.83203125" style="213" customWidth="1"/>
    <col min="47" max="47" width="8.1640625" style="214" customWidth="1"/>
    <col min="48" max="48" width="8.33203125" style="215" customWidth="1"/>
    <col min="49" max="49" width="8" style="101" customWidth="1"/>
    <col min="50" max="50" width="7.6640625" style="215" customWidth="1"/>
    <col min="51" max="51" width="12" style="216"/>
    <col min="52" max="52" width="12" style="10"/>
    <col min="53" max="53" width="6" style="215" customWidth="1"/>
    <col min="54" max="54" width="5" style="18" customWidth="1"/>
    <col min="55" max="55" width="6.33203125" style="211" customWidth="1"/>
    <col min="56" max="56" width="6.83203125" style="18" customWidth="1"/>
    <col min="57" max="57" width="5.6640625" style="211" customWidth="1"/>
    <col min="58" max="58" width="8" style="217" customWidth="1"/>
    <col min="59" max="59" width="11" style="22" customWidth="1"/>
    <col min="60" max="60" width="5.5" style="218" customWidth="1"/>
    <col min="61" max="61" width="6.5" style="211" customWidth="1"/>
    <col min="62" max="62" width="6.33203125" style="211" customWidth="1"/>
    <col min="63" max="63" width="8.83203125" style="219" customWidth="1"/>
    <col min="64" max="64" width="12" style="220"/>
    <col min="65" max="65" width="9" style="221" customWidth="1"/>
    <col min="66" max="66" width="8.83203125" style="222" customWidth="1"/>
    <col min="67" max="67" width="8.83203125" style="221" customWidth="1"/>
    <col min="68" max="68" width="8.83203125" style="222" customWidth="1"/>
    <col min="69" max="69" width="6.83203125" style="221" customWidth="1"/>
    <col min="70" max="70" width="8.83203125" style="222" customWidth="1"/>
    <col min="71" max="71" width="11" style="223" customWidth="1"/>
    <col min="72" max="72" width="8.83203125" style="10" customWidth="1"/>
    <col min="73" max="73" width="12" style="208"/>
    <col min="74" max="74" width="5.83203125" style="208" hidden="1" customWidth="1"/>
    <col min="75" max="75" width="12" style="30" hidden="1" customWidth="1"/>
    <col min="76" max="79" width="10.83203125" style="30" hidden="1" customWidth="1"/>
    <col min="80" max="83" width="12" style="30" hidden="1" customWidth="1"/>
    <col min="84" max="87" width="11.33203125" style="30" hidden="1" customWidth="1"/>
    <col min="88" max="95" width="12" style="30" hidden="1" customWidth="1"/>
    <col min="96" max="96" width="12" style="30"/>
    <col min="97" max="97" width="13.6640625" style="30" customWidth="1"/>
    <col min="98" max="98" width="6.83203125" style="30" customWidth="1"/>
    <col min="99" max="16384" width="12" style="95"/>
  </cols>
  <sheetData>
    <row r="1" spans="1:99" s="509" customFormat="1" ht="6.95" customHeight="1" x14ac:dyDescent="0.3">
      <c r="A1" s="512"/>
      <c r="B1" s="513"/>
      <c r="C1" s="513"/>
      <c r="D1" s="353"/>
      <c r="E1" s="172"/>
      <c r="F1" s="33"/>
      <c r="G1" s="33"/>
      <c r="H1" s="33"/>
      <c r="I1" s="33"/>
      <c r="J1" s="33"/>
      <c r="K1" s="502"/>
      <c r="L1" s="33"/>
      <c r="M1" s="33"/>
      <c r="N1" s="33"/>
      <c r="O1" s="33"/>
      <c r="P1" s="33"/>
      <c r="Q1" s="502"/>
      <c r="R1" s="33"/>
      <c r="S1" s="33"/>
      <c r="T1" s="33"/>
      <c r="U1" s="33"/>
      <c r="V1" s="33"/>
      <c r="W1" s="502"/>
      <c r="X1" s="510"/>
      <c r="Y1" s="510"/>
      <c r="Z1" s="510"/>
      <c r="AA1" s="510"/>
      <c r="AB1" s="510"/>
      <c r="AC1" s="510"/>
      <c r="AD1" s="514"/>
      <c r="AE1" s="515"/>
      <c r="AF1" s="503"/>
      <c r="AG1" s="504"/>
      <c r="AH1" s="504"/>
      <c r="AI1" s="504"/>
      <c r="AJ1" s="504"/>
      <c r="AK1" s="504"/>
      <c r="AL1" s="503"/>
      <c r="AM1" s="516"/>
      <c r="AN1" s="516"/>
      <c r="AO1" s="517"/>
      <c r="AP1" s="14"/>
      <c r="AQ1" s="518"/>
      <c r="AR1" s="5"/>
      <c r="AS1" s="519"/>
      <c r="AT1" s="520"/>
      <c r="AU1" s="501"/>
      <c r="AV1" s="5"/>
      <c r="AW1" s="501"/>
      <c r="AX1" s="521"/>
      <c r="AY1" s="522"/>
      <c r="AZ1" s="523"/>
      <c r="BA1" s="524"/>
      <c r="BB1" s="5"/>
      <c r="BC1" s="525"/>
      <c r="BD1" s="5"/>
      <c r="BE1" s="526"/>
      <c r="BF1" s="527"/>
      <c r="BG1" s="528"/>
      <c r="BH1" s="5"/>
      <c r="BI1" s="529"/>
      <c r="BJ1" s="530"/>
      <c r="BK1" s="508"/>
      <c r="BL1" s="520"/>
      <c r="BM1" s="501"/>
      <c r="BN1" s="520"/>
      <c r="BO1" s="501"/>
      <c r="BP1" s="520"/>
      <c r="BQ1" s="501"/>
      <c r="BR1" s="531"/>
      <c r="BS1" s="522"/>
      <c r="BT1" s="501"/>
      <c r="BU1" s="501"/>
      <c r="BV1" s="505"/>
      <c r="BW1" s="511"/>
      <c r="BX1" s="511"/>
      <c r="BY1" s="511"/>
      <c r="BZ1" s="511"/>
      <c r="CA1" s="511"/>
      <c r="CB1" s="511"/>
      <c r="CC1" s="511"/>
      <c r="CD1" s="511"/>
      <c r="CE1" s="511"/>
      <c r="CF1" s="511"/>
      <c r="CG1" s="511"/>
      <c r="CH1" s="511"/>
      <c r="CI1" s="511"/>
      <c r="CJ1" s="511"/>
      <c r="CK1" s="511"/>
      <c r="CL1" s="511"/>
      <c r="CM1" s="511"/>
      <c r="CN1" s="511"/>
      <c r="CO1" s="511"/>
      <c r="CP1" s="511"/>
      <c r="CQ1" s="511"/>
      <c r="CR1" s="532"/>
      <c r="CS1" s="511"/>
      <c r="CT1" s="532"/>
    </row>
    <row r="2" spans="1:99" s="509" customFormat="1" ht="6.95" customHeight="1" x14ac:dyDescent="0.3">
      <c r="A2" s="512"/>
      <c r="B2" s="513"/>
      <c r="C2" s="513"/>
      <c r="D2" s="353"/>
      <c r="E2" s="172"/>
      <c r="F2" s="33"/>
      <c r="G2" s="33"/>
      <c r="H2" s="33"/>
      <c r="I2" s="33"/>
      <c r="J2" s="33"/>
      <c r="K2" s="502"/>
      <c r="L2" s="33"/>
      <c r="M2" s="33"/>
      <c r="N2" s="33"/>
      <c r="O2" s="33"/>
      <c r="P2" s="33"/>
      <c r="Q2" s="502"/>
      <c r="R2" s="33"/>
      <c r="S2" s="33"/>
      <c r="T2" s="33"/>
      <c r="U2" s="33"/>
      <c r="V2" s="33"/>
      <c r="W2" s="502"/>
      <c r="X2" s="510"/>
      <c r="Y2" s="510"/>
      <c r="Z2" s="510"/>
      <c r="AA2" s="510"/>
      <c r="AB2" s="510"/>
      <c r="AC2" s="510"/>
      <c r="AD2" s="514"/>
      <c r="AE2" s="515"/>
      <c r="AF2" s="503"/>
      <c r="AG2" s="504"/>
      <c r="AH2" s="504"/>
      <c r="AI2" s="504"/>
      <c r="AJ2" s="504"/>
      <c r="AK2" s="504"/>
      <c r="AL2" s="503"/>
      <c r="AM2" s="516"/>
      <c r="AN2" s="516"/>
      <c r="AO2" s="517"/>
      <c r="AP2" s="14"/>
      <c r="AQ2" s="518"/>
      <c r="AR2" s="5"/>
      <c r="AS2" s="519"/>
      <c r="AT2" s="520"/>
      <c r="AU2" s="501"/>
      <c r="AV2" s="5"/>
      <c r="AW2" s="501"/>
      <c r="AX2" s="521"/>
      <c r="AY2" s="522"/>
      <c r="AZ2" s="523"/>
      <c r="BA2" s="524"/>
      <c r="BB2" s="5"/>
      <c r="BC2" s="525"/>
      <c r="BD2" s="5"/>
      <c r="BE2" s="526"/>
      <c r="BF2" s="527"/>
      <c r="BG2" s="528"/>
      <c r="BH2" s="5"/>
      <c r="BI2" s="529"/>
      <c r="BJ2" s="530"/>
      <c r="BK2" s="508"/>
      <c r="BL2" s="520"/>
      <c r="BM2" s="501"/>
      <c r="BN2" s="520"/>
      <c r="BO2" s="501"/>
      <c r="BP2" s="520"/>
      <c r="BQ2" s="501"/>
      <c r="BR2" s="531"/>
      <c r="BS2" s="522"/>
      <c r="BT2" s="501"/>
      <c r="BU2" s="501"/>
      <c r="BV2" s="505"/>
      <c r="BW2" s="511"/>
      <c r="BX2" s="511"/>
      <c r="BY2" s="511"/>
      <c r="BZ2" s="511"/>
      <c r="CA2" s="511"/>
      <c r="CB2" s="511"/>
      <c r="CC2" s="511"/>
      <c r="CD2" s="511"/>
      <c r="CE2" s="511"/>
      <c r="CF2" s="511"/>
      <c r="CG2" s="511"/>
      <c r="CH2" s="511"/>
      <c r="CI2" s="511"/>
      <c r="CJ2" s="511"/>
      <c r="CK2" s="511"/>
      <c r="CL2" s="511"/>
      <c r="CM2" s="511"/>
      <c r="CN2" s="511"/>
      <c r="CO2" s="511"/>
      <c r="CP2" s="511"/>
      <c r="CQ2" s="511"/>
      <c r="CR2" s="532"/>
      <c r="CS2" s="511"/>
      <c r="CT2" s="532"/>
    </row>
    <row r="3" spans="1:99" s="509" customFormat="1" x14ac:dyDescent="0.3">
      <c r="A3" s="506" t="s">
        <v>0</v>
      </c>
      <c r="B3" s="507"/>
      <c r="C3" s="513"/>
      <c r="D3" s="353"/>
      <c r="E3" s="172"/>
      <c r="F3" s="33"/>
      <c r="G3" s="33"/>
      <c r="H3" s="33"/>
      <c r="I3" s="33"/>
      <c r="J3" s="33"/>
      <c r="K3" s="502"/>
      <c r="L3" s="33"/>
      <c r="M3" s="33"/>
      <c r="N3" s="33"/>
      <c r="O3" s="33"/>
      <c r="P3" s="33"/>
      <c r="Q3" s="502"/>
      <c r="R3" s="33"/>
      <c r="S3" s="33"/>
      <c r="T3" s="33"/>
      <c r="U3" s="33"/>
      <c r="V3" s="33"/>
      <c r="W3" s="502"/>
      <c r="X3" s="510"/>
      <c r="Y3" s="510"/>
      <c r="Z3" s="510"/>
      <c r="AA3" s="510"/>
      <c r="AB3" s="510"/>
      <c r="AC3" s="510"/>
      <c r="AD3" s="514"/>
      <c r="AE3" s="515"/>
      <c r="AF3" s="503"/>
      <c r="AG3" s="504"/>
      <c r="AH3" s="504"/>
      <c r="AI3" s="504"/>
      <c r="AJ3" s="504"/>
      <c r="AK3" s="504"/>
      <c r="AL3" s="503"/>
      <c r="AM3" s="516"/>
      <c r="AN3" s="516"/>
      <c r="AO3" s="517"/>
      <c r="AP3" s="14"/>
      <c r="AQ3" s="518"/>
      <c r="AR3" s="5"/>
      <c r="AS3" s="519"/>
      <c r="AT3" s="520"/>
      <c r="AU3" s="501"/>
      <c r="AV3" s="5"/>
      <c r="AW3" s="501"/>
      <c r="AX3" s="521"/>
      <c r="AY3" s="522"/>
      <c r="AZ3" s="523"/>
      <c r="BA3" s="524"/>
      <c r="BB3" s="5"/>
      <c r="BC3" s="525"/>
      <c r="BD3" s="5"/>
      <c r="BE3" s="526"/>
      <c r="BF3" s="527"/>
      <c r="BG3" s="528"/>
      <c r="BH3" s="5"/>
      <c r="BI3" s="529"/>
      <c r="BJ3" s="530"/>
      <c r="BK3" s="508"/>
      <c r="BL3" s="520"/>
      <c r="BM3" s="501"/>
      <c r="BN3" s="520"/>
      <c r="BO3" s="501"/>
      <c r="BP3" s="520"/>
      <c r="BQ3" s="501"/>
      <c r="BR3" s="531"/>
      <c r="BS3" s="522"/>
      <c r="BT3" s="501"/>
      <c r="BU3" s="501"/>
      <c r="BV3" s="505"/>
      <c r="BW3" s="511"/>
      <c r="BX3" s="511"/>
      <c r="BY3" s="511"/>
      <c r="BZ3" s="511"/>
      <c r="CA3" s="511"/>
      <c r="CB3" s="511"/>
      <c r="CC3" s="511"/>
      <c r="CD3" s="511"/>
      <c r="CE3" s="511"/>
      <c r="CF3" s="511"/>
      <c r="CG3" s="511"/>
      <c r="CH3" s="511"/>
      <c r="CI3" s="511"/>
      <c r="CJ3" s="511"/>
      <c r="CK3" s="511"/>
      <c r="CL3" s="511"/>
      <c r="CM3" s="511"/>
      <c r="CN3" s="511"/>
      <c r="CO3" s="511"/>
      <c r="CP3" s="511"/>
      <c r="CQ3" s="511"/>
      <c r="CR3" s="532"/>
      <c r="CS3" s="511"/>
      <c r="CT3" s="532"/>
    </row>
    <row r="4" spans="1:99" s="509" customFormat="1" ht="6.95" customHeight="1" x14ac:dyDescent="0.3">
      <c r="A4" s="512"/>
      <c r="B4" s="513"/>
      <c r="C4" s="513"/>
      <c r="D4" s="353"/>
      <c r="E4" s="172"/>
      <c r="F4" s="33"/>
      <c r="G4" s="33"/>
      <c r="H4" s="33"/>
      <c r="I4" s="33"/>
      <c r="J4" s="33"/>
      <c r="K4" s="502"/>
      <c r="L4" s="33"/>
      <c r="M4" s="33"/>
      <c r="N4" s="33"/>
      <c r="O4" s="33"/>
      <c r="P4" s="33"/>
      <c r="Q4" s="502"/>
      <c r="R4" s="33"/>
      <c r="S4" s="33"/>
      <c r="T4" s="33"/>
      <c r="U4" s="33"/>
      <c r="V4" s="33"/>
      <c r="W4" s="502"/>
      <c r="X4" s="510"/>
      <c r="Y4" s="510"/>
      <c r="Z4" s="510"/>
      <c r="AA4" s="510"/>
      <c r="AB4" s="510"/>
      <c r="AC4" s="510"/>
      <c r="AD4" s="514"/>
      <c r="AE4" s="515"/>
      <c r="AF4" s="503"/>
      <c r="AG4" s="504"/>
      <c r="AH4" s="504"/>
      <c r="AI4" s="504"/>
      <c r="AJ4" s="504"/>
      <c r="AK4" s="504"/>
      <c r="AL4" s="503"/>
      <c r="AM4" s="516"/>
      <c r="AN4" s="516"/>
      <c r="AO4" s="517"/>
      <c r="AP4" s="14"/>
      <c r="AQ4" s="518"/>
      <c r="AR4" s="5"/>
      <c r="AS4" s="519"/>
      <c r="AT4" s="520"/>
      <c r="AU4" s="501"/>
      <c r="AV4" s="5"/>
      <c r="AW4" s="501"/>
      <c r="AX4" s="521"/>
      <c r="AY4" s="522"/>
      <c r="AZ4" s="523"/>
      <c r="BA4" s="524"/>
      <c r="BB4" s="5"/>
      <c r="BC4" s="525"/>
      <c r="BD4" s="5"/>
      <c r="BE4" s="526"/>
      <c r="BF4" s="527"/>
      <c r="BG4" s="528"/>
      <c r="BH4" s="5"/>
      <c r="BI4" s="529"/>
      <c r="BJ4" s="530"/>
      <c r="BK4" s="508"/>
      <c r="BL4" s="520"/>
      <c r="BM4" s="501"/>
      <c r="BN4" s="520"/>
      <c r="BO4" s="501"/>
      <c r="BP4" s="520"/>
      <c r="BQ4" s="501"/>
      <c r="BR4" s="531"/>
      <c r="BS4" s="522"/>
      <c r="BT4" s="501"/>
      <c r="BU4" s="501"/>
      <c r="BV4" s="505"/>
      <c r="BW4" s="511"/>
      <c r="BX4" s="511"/>
      <c r="BY4" s="511"/>
      <c r="BZ4" s="511"/>
      <c r="CA4" s="511"/>
      <c r="CB4" s="511"/>
      <c r="CC4" s="511"/>
      <c r="CD4" s="511"/>
      <c r="CE4" s="511"/>
      <c r="CF4" s="511"/>
      <c r="CG4" s="511"/>
      <c r="CH4" s="511"/>
      <c r="CI4" s="511"/>
      <c r="CJ4" s="511"/>
      <c r="CK4" s="511"/>
      <c r="CL4" s="511"/>
      <c r="CM4" s="511"/>
      <c r="CN4" s="511"/>
      <c r="CO4" s="511"/>
      <c r="CP4" s="511"/>
      <c r="CQ4" s="511"/>
      <c r="CR4" s="532"/>
      <c r="CS4" s="511"/>
      <c r="CT4" s="532"/>
    </row>
    <row r="5" spans="1:99" ht="15" customHeight="1" x14ac:dyDescent="0.3">
      <c r="A5" s="5"/>
      <c r="B5" s="5"/>
      <c r="C5" s="5"/>
      <c r="D5" s="353"/>
      <c r="E5" s="601" t="s">
        <v>113</v>
      </c>
      <c r="F5" s="601"/>
      <c r="G5" s="601"/>
      <c r="H5" s="601"/>
      <c r="I5" s="601"/>
      <c r="J5" s="601"/>
      <c r="K5" s="601"/>
      <c r="L5" s="601"/>
      <c r="M5" s="601"/>
      <c r="N5" s="601"/>
      <c r="O5" s="601"/>
      <c r="P5" s="601"/>
      <c r="Q5" s="601"/>
      <c r="R5" s="601"/>
      <c r="S5" s="601"/>
      <c r="T5" s="601"/>
      <c r="U5" s="601"/>
      <c r="V5" s="601"/>
      <c r="W5" s="601"/>
      <c r="X5" s="601"/>
      <c r="Y5" s="592" t="s">
        <v>260</v>
      </c>
      <c r="Z5" s="592"/>
      <c r="AA5" s="592"/>
      <c r="AB5" s="592"/>
      <c r="AC5" s="592"/>
      <c r="AD5" s="592"/>
      <c r="AE5" s="592"/>
      <c r="AF5" s="592"/>
      <c r="AG5" s="487"/>
      <c r="AH5" s="29"/>
      <c r="AI5" s="351"/>
      <c r="AJ5" s="599" t="s">
        <v>165</v>
      </c>
      <c r="AK5" s="599"/>
      <c r="AL5" s="599"/>
      <c r="AM5" s="599"/>
      <c r="AN5" s="351"/>
      <c r="AO5" s="351"/>
      <c r="AP5" s="351"/>
      <c r="AQ5" s="351"/>
      <c r="AR5" s="351"/>
      <c r="AS5" s="351"/>
      <c r="AT5" s="351"/>
      <c r="AU5" s="591" t="s">
        <v>2</v>
      </c>
      <c r="AV5" s="591"/>
      <c r="AW5" s="591"/>
      <c r="AX5" s="591"/>
      <c r="AY5" s="591"/>
      <c r="AZ5" s="591"/>
      <c r="BA5" s="600" t="s">
        <v>166</v>
      </c>
      <c r="BB5" s="600"/>
      <c r="BC5" s="600"/>
      <c r="BD5" s="600"/>
      <c r="BE5" s="600"/>
      <c r="BF5" s="600"/>
      <c r="BG5" s="600"/>
      <c r="BH5" s="600"/>
      <c r="BI5" s="600"/>
      <c r="BJ5" s="600"/>
      <c r="BK5" s="600"/>
      <c r="BL5" s="224"/>
      <c r="BM5" s="591" t="s">
        <v>168</v>
      </c>
      <c r="BN5" s="591"/>
      <c r="BO5" s="591"/>
      <c r="BP5" s="591"/>
      <c r="BQ5" s="591"/>
      <c r="BR5" s="591"/>
      <c r="BS5" s="591"/>
      <c r="BT5" s="591"/>
      <c r="BU5" s="100"/>
      <c r="BV5" s="100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</row>
    <row r="6" spans="1:99" ht="15" customHeight="1" thickBot="1" x14ac:dyDescent="0.35">
      <c r="A6" s="71"/>
      <c r="B6" s="71"/>
      <c r="C6" s="71"/>
      <c r="D6" s="353"/>
      <c r="E6" s="602"/>
      <c r="F6" s="602"/>
      <c r="G6" s="602"/>
      <c r="H6" s="602"/>
      <c r="I6" s="602"/>
      <c r="J6" s="602"/>
      <c r="K6" s="602"/>
      <c r="L6" s="602"/>
      <c r="M6" s="602"/>
      <c r="N6" s="602"/>
      <c r="O6" s="602"/>
      <c r="P6" s="602"/>
      <c r="Q6" s="602"/>
      <c r="R6" s="602"/>
      <c r="S6" s="602"/>
      <c r="T6" s="602"/>
      <c r="U6" s="602"/>
      <c r="V6" s="602"/>
      <c r="W6" s="602"/>
      <c r="X6" s="602"/>
      <c r="Y6" s="592"/>
      <c r="Z6" s="592"/>
      <c r="AA6" s="592"/>
      <c r="AB6" s="592"/>
      <c r="AC6" s="592"/>
      <c r="AD6" s="592"/>
      <c r="AE6" s="592"/>
      <c r="AF6" s="592"/>
      <c r="AG6" s="487"/>
      <c r="AH6" s="351"/>
      <c r="AI6" s="351"/>
      <c r="AJ6" s="599"/>
      <c r="AK6" s="599"/>
      <c r="AL6" s="599"/>
      <c r="AM6" s="599"/>
      <c r="AN6" s="351"/>
      <c r="AO6" s="351"/>
      <c r="AP6" s="351"/>
      <c r="AQ6" s="351"/>
      <c r="AR6" s="351"/>
      <c r="AS6" s="351"/>
      <c r="AT6" s="352"/>
      <c r="AU6" s="591"/>
      <c r="AV6" s="591"/>
      <c r="AW6" s="591"/>
      <c r="AX6" s="591"/>
      <c r="AY6" s="591"/>
      <c r="AZ6" s="591"/>
      <c r="BA6" s="600"/>
      <c r="BB6" s="600"/>
      <c r="BC6" s="600"/>
      <c r="BD6" s="600"/>
      <c r="BE6" s="600"/>
      <c r="BF6" s="600"/>
      <c r="BG6" s="600"/>
      <c r="BH6" s="600"/>
      <c r="BI6" s="600"/>
      <c r="BJ6" s="600"/>
      <c r="BK6" s="600"/>
      <c r="BL6" s="329" t="s">
        <v>167</v>
      </c>
      <c r="BM6" s="591"/>
      <c r="BN6" s="591"/>
      <c r="BO6" s="591"/>
      <c r="BP6" s="591"/>
      <c r="BQ6" s="591"/>
      <c r="BR6" s="591"/>
      <c r="BS6" s="591"/>
      <c r="BT6" s="591"/>
      <c r="BU6" s="100"/>
      <c r="BV6" s="100"/>
      <c r="BW6" s="101"/>
      <c r="BX6" s="101"/>
      <c r="BY6" s="101"/>
      <c r="BZ6" s="101"/>
      <c r="CA6" s="101"/>
      <c r="CB6" s="101"/>
      <c r="CC6" s="101"/>
      <c r="CD6" s="101"/>
      <c r="CE6" s="101"/>
      <c r="CF6" s="101"/>
      <c r="CG6" s="101"/>
      <c r="CH6" s="101"/>
      <c r="CI6" s="101"/>
      <c r="CJ6" s="101"/>
      <c r="CK6" s="101"/>
      <c r="CL6" s="101"/>
      <c r="CM6" s="101"/>
      <c r="CN6" s="101"/>
      <c r="CO6" s="101"/>
      <c r="CP6" s="101"/>
      <c r="CQ6" s="101"/>
      <c r="CR6" s="101"/>
      <c r="CS6" s="101"/>
      <c r="CT6" s="101"/>
    </row>
    <row r="7" spans="1:99" ht="15.75" customHeight="1" thickBot="1" x14ac:dyDescent="0.35">
      <c r="A7" s="283"/>
      <c r="B7" s="283"/>
      <c r="C7" s="283"/>
      <c r="D7" s="354"/>
      <c r="E7" s="284" t="s">
        <v>112</v>
      </c>
      <c r="F7" s="495"/>
      <c r="G7" s="106"/>
      <c r="H7" s="107"/>
      <c r="I7" s="107"/>
      <c r="J7" s="107"/>
      <c r="K7" s="107"/>
      <c r="L7" s="108"/>
      <c r="M7" s="105" t="s">
        <v>114</v>
      </c>
      <c r="N7" s="107"/>
      <c r="O7" s="107"/>
      <c r="P7" s="107"/>
      <c r="Q7" s="107"/>
      <c r="R7" s="108"/>
      <c r="S7" s="603" t="s">
        <v>115</v>
      </c>
      <c r="T7" s="604"/>
      <c r="U7" s="604"/>
      <c r="V7" s="604"/>
      <c r="W7" s="604"/>
      <c r="X7" s="605"/>
      <c r="Y7" s="71"/>
      <c r="Z7" s="109"/>
      <c r="AA7" s="109"/>
      <c r="AB7" s="109"/>
      <c r="AC7" s="109"/>
      <c r="AD7" s="31"/>
      <c r="AE7" s="289">
        <v>3</v>
      </c>
      <c r="AF7" s="285" t="s">
        <v>116</v>
      </c>
      <c r="AG7" s="488"/>
      <c r="AH7" s="485"/>
      <c r="AI7" s="311"/>
      <c r="AJ7" s="311"/>
      <c r="AK7" s="311"/>
      <c r="AL7" s="311"/>
      <c r="AM7" s="312"/>
      <c r="AN7" s="313"/>
      <c r="AO7" s="313"/>
      <c r="AP7" s="314"/>
      <c r="AQ7" s="315"/>
      <c r="AR7" s="316"/>
      <c r="AS7" s="316"/>
      <c r="AT7" s="317"/>
      <c r="AV7" s="366" t="s">
        <v>251</v>
      </c>
      <c r="AW7" s="71"/>
      <c r="AY7" s="104"/>
      <c r="AZ7" s="330"/>
      <c r="BA7" s="331"/>
      <c r="BB7" s="332"/>
      <c r="BC7" s="312"/>
      <c r="BD7" s="311"/>
      <c r="BE7" s="312"/>
      <c r="BF7" s="333"/>
      <c r="BG7" s="334"/>
      <c r="BH7" s="335"/>
      <c r="BI7" s="336"/>
      <c r="BJ7" s="336"/>
      <c r="BK7" s="337"/>
      <c r="BL7" s="338"/>
      <c r="BM7" s="339"/>
      <c r="BN7" s="344"/>
      <c r="BO7" s="345"/>
      <c r="BP7" s="344"/>
      <c r="BQ7" s="339"/>
      <c r="BR7" s="344"/>
      <c r="BS7" s="346"/>
      <c r="BT7" s="330"/>
      <c r="BU7" s="100"/>
      <c r="BV7" s="100"/>
      <c r="BW7" s="110"/>
      <c r="BX7" s="111" t="s">
        <v>213</v>
      </c>
      <c r="BY7" s="112"/>
      <c r="BZ7" s="112"/>
      <c r="CA7" s="113"/>
      <c r="CB7" s="114" t="s">
        <v>214</v>
      </c>
      <c r="CC7" s="115"/>
      <c r="CD7" s="115"/>
      <c r="CE7" s="116"/>
      <c r="CF7" s="114" t="s">
        <v>215</v>
      </c>
      <c r="CG7" s="117"/>
      <c r="CH7" s="117"/>
      <c r="CI7" s="113"/>
      <c r="CJ7" s="114" t="s">
        <v>216</v>
      </c>
      <c r="CK7" s="117"/>
      <c r="CL7" s="117"/>
      <c r="CM7" s="113"/>
      <c r="CN7" s="111" t="s">
        <v>217</v>
      </c>
      <c r="CO7" s="112"/>
      <c r="CP7" s="112"/>
      <c r="CQ7" s="113"/>
      <c r="CR7" s="109"/>
      <c r="CS7" s="101"/>
      <c r="CT7" s="101"/>
    </row>
    <row r="8" spans="1:99" ht="17.25" customHeight="1" x14ac:dyDescent="0.3">
      <c r="A8" s="593" t="s">
        <v>169</v>
      </c>
      <c r="B8" s="595" t="s">
        <v>170</v>
      </c>
      <c r="C8" s="595" t="s">
        <v>218</v>
      </c>
      <c r="D8" s="597" t="s">
        <v>171</v>
      </c>
      <c r="E8" s="118" t="s">
        <v>1</v>
      </c>
      <c r="F8" s="119"/>
      <c r="G8" s="119"/>
      <c r="H8" s="120"/>
      <c r="I8" s="120"/>
      <c r="J8" s="121"/>
      <c r="K8" s="120"/>
      <c r="L8" s="122"/>
      <c r="M8" s="123" t="s">
        <v>229</v>
      </c>
      <c r="N8" s="120"/>
      <c r="O8" s="120"/>
      <c r="P8" s="121"/>
      <c r="Q8" s="120"/>
      <c r="R8" s="122"/>
      <c r="S8" s="123" t="s">
        <v>230</v>
      </c>
      <c r="T8" s="120"/>
      <c r="U8" s="120"/>
      <c r="V8" s="121"/>
      <c r="W8" s="120"/>
      <c r="X8" s="122"/>
      <c r="Y8" s="286" t="s">
        <v>174</v>
      </c>
      <c r="Z8" s="287" t="s">
        <v>157</v>
      </c>
      <c r="AA8" s="287" t="s">
        <v>172</v>
      </c>
      <c r="AB8" s="287" t="s">
        <v>173</v>
      </c>
      <c r="AC8" s="287" t="s">
        <v>158</v>
      </c>
      <c r="AD8" s="287" t="s">
        <v>175</v>
      </c>
      <c r="AE8" s="288" t="s">
        <v>68</v>
      </c>
      <c r="AF8" s="302" t="s">
        <v>167</v>
      </c>
      <c r="AG8" s="489"/>
      <c r="AH8" s="486"/>
      <c r="AI8" s="304"/>
      <c r="AJ8" s="304"/>
      <c r="AK8" s="305"/>
      <c r="AL8" s="305"/>
      <c r="AM8" s="306" t="s">
        <v>177</v>
      </c>
      <c r="AN8" s="307" t="s">
        <v>178</v>
      </c>
      <c r="AO8" s="307" t="s">
        <v>179</v>
      </c>
      <c r="AP8" s="308" t="s">
        <v>180</v>
      </c>
      <c r="AQ8" s="309" t="s">
        <v>180</v>
      </c>
      <c r="AR8" s="17" t="s">
        <v>231</v>
      </c>
      <c r="AS8" s="310" t="s">
        <v>177</v>
      </c>
      <c r="AT8" s="301" t="s">
        <v>167</v>
      </c>
      <c r="AU8" s="318" t="s">
        <v>232</v>
      </c>
      <c r="AV8" s="319"/>
      <c r="AW8" s="320" t="s">
        <v>233</v>
      </c>
      <c r="AX8" s="321"/>
      <c r="AY8" s="357" t="s">
        <v>167</v>
      </c>
      <c r="AZ8" s="358"/>
      <c r="BA8" s="66" t="s">
        <v>123</v>
      </c>
      <c r="BB8" s="322" t="s">
        <v>234</v>
      </c>
      <c r="BC8" s="131" t="s">
        <v>177</v>
      </c>
      <c r="BD8" s="368" t="s">
        <v>235</v>
      </c>
      <c r="BE8" s="323" t="s">
        <v>177</v>
      </c>
      <c r="BF8" s="324" t="s">
        <v>180</v>
      </c>
      <c r="BG8" s="325" t="s">
        <v>180</v>
      </c>
      <c r="BH8" s="326" t="s">
        <v>231</v>
      </c>
      <c r="BI8" s="323" t="s">
        <v>177</v>
      </c>
      <c r="BJ8" s="327" t="s">
        <v>124</v>
      </c>
      <c r="BK8" s="291" t="s">
        <v>167</v>
      </c>
      <c r="BL8" s="124" t="s">
        <v>176</v>
      </c>
      <c r="BM8" s="328" t="s">
        <v>232</v>
      </c>
      <c r="BN8" s="347"/>
      <c r="BO8" s="341" t="s">
        <v>233</v>
      </c>
      <c r="BP8" s="340"/>
      <c r="BQ8" s="342" t="s">
        <v>236</v>
      </c>
      <c r="BR8" s="343"/>
      <c r="BS8" s="370" t="s">
        <v>167</v>
      </c>
      <c r="BT8" s="371"/>
      <c r="BU8" s="125" t="s">
        <v>237</v>
      </c>
      <c r="BV8" s="126"/>
      <c r="BW8" s="127" t="s">
        <v>238</v>
      </c>
      <c r="BX8" s="127" t="s">
        <v>239</v>
      </c>
      <c r="BY8" s="127" t="s">
        <v>240</v>
      </c>
      <c r="BZ8" s="127" t="s">
        <v>219</v>
      </c>
      <c r="CA8" s="127" t="s">
        <v>220</v>
      </c>
      <c r="CB8" s="127" t="s">
        <v>221</v>
      </c>
      <c r="CC8" s="127" t="s">
        <v>222</v>
      </c>
      <c r="CD8" s="127" t="s">
        <v>209</v>
      </c>
      <c r="CE8" s="127" t="s">
        <v>223</v>
      </c>
      <c r="CF8" s="127" t="s">
        <v>221</v>
      </c>
      <c r="CG8" s="127" t="s">
        <v>222</v>
      </c>
      <c r="CH8" s="127" t="s">
        <v>209</v>
      </c>
      <c r="CI8" s="127" t="s">
        <v>223</v>
      </c>
      <c r="CJ8" s="127" t="s">
        <v>228</v>
      </c>
      <c r="CK8" s="127" t="s">
        <v>223</v>
      </c>
      <c r="CL8" s="127" t="s">
        <v>239</v>
      </c>
      <c r="CM8" s="127" t="s">
        <v>220</v>
      </c>
      <c r="CN8" s="127" t="s">
        <v>242</v>
      </c>
      <c r="CO8" s="127" t="s">
        <v>54</v>
      </c>
      <c r="CP8" s="127" t="s">
        <v>55</v>
      </c>
      <c r="CQ8" s="103" t="s">
        <v>241</v>
      </c>
      <c r="CR8" s="478" t="s">
        <v>280</v>
      </c>
      <c r="CS8" s="479" t="s">
        <v>267</v>
      </c>
      <c r="CT8" s="478" t="s">
        <v>282</v>
      </c>
      <c r="CU8" s="479" t="s">
        <v>268</v>
      </c>
    </row>
    <row r="9" spans="1:99" ht="12.75" customHeight="1" x14ac:dyDescent="0.3">
      <c r="A9" s="593"/>
      <c r="B9" s="595"/>
      <c r="C9" s="595"/>
      <c r="D9" s="597"/>
      <c r="E9" s="128" t="s">
        <v>48</v>
      </c>
      <c r="F9" s="128" t="s">
        <v>47</v>
      </c>
      <c r="G9" s="129" t="s">
        <v>257</v>
      </c>
      <c r="H9" s="27" t="s">
        <v>258</v>
      </c>
      <c r="I9" s="27" t="s">
        <v>109</v>
      </c>
      <c r="J9" s="27" t="s">
        <v>110</v>
      </c>
      <c r="K9" s="27" t="s">
        <v>111</v>
      </c>
      <c r="L9" s="279" t="s">
        <v>167</v>
      </c>
      <c r="M9" s="60" t="s">
        <v>257</v>
      </c>
      <c r="N9" s="27" t="s">
        <v>258</v>
      </c>
      <c r="O9" s="27" t="s">
        <v>109</v>
      </c>
      <c r="P9" s="27" t="s">
        <v>110</v>
      </c>
      <c r="Q9" s="27" t="s">
        <v>111</v>
      </c>
      <c r="R9" s="279" t="s">
        <v>167</v>
      </c>
      <c r="S9" s="60" t="s">
        <v>257</v>
      </c>
      <c r="T9" s="27" t="s">
        <v>258</v>
      </c>
      <c r="U9" s="27" t="s">
        <v>109</v>
      </c>
      <c r="V9" s="27" t="s">
        <v>110</v>
      </c>
      <c r="W9" s="27" t="s">
        <v>111</v>
      </c>
      <c r="X9" s="279" t="s">
        <v>167</v>
      </c>
      <c r="Y9" s="130"/>
      <c r="Z9" s="131"/>
      <c r="AA9" s="131"/>
      <c r="AB9" s="131"/>
      <c r="AC9" s="131" t="s">
        <v>159</v>
      </c>
      <c r="AD9" s="131" t="s">
        <v>247</v>
      </c>
      <c r="AE9" s="132"/>
      <c r="AF9" s="303" t="s">
        <v>248</v>
      </c>
      <c r="AG9" s="490" t="s">
        <v>117</v>
      </c>
      <c r="AH9" s="134" t="s">
        <v>153</v>
      </c>
      <c r="AI9" s="133" t="s">
        <v>154</v>
      </c>
      <c r="AJ9" s="133" t="s">
        <v>155</v>
      </c>
      <c r="AK9" s="134" t="s">
        <v>118</v>
      </c>
      <c r="AL9" s="134" t="s">
        <v>119</v>
      </c>
      <c r="AM9" s="135" t="s">
        <v>56</v>
      </c>
      <c r="AN9" s="136" t="s">
        <v>249</v>
      </c>
      <c r="AO9" s="136" t="s">
        <v>250</v>
      </c>
      <c r="AP9" s="137"/>
      <c r="AQ9" s="138" t="s">
        <v>252</v>
      </c>
      <c r="AR9" s="17" t="s">
        <v>253</v>
      </c>
      <c r="AS9" s="61">
        <v>0.2</v>
      </c>
      <c r="AT9" s="301" t="s">
        <v>165</v>
      </c>
      <c r="AU9" s="140" t="s">
        <v>177</v>
      </c>
      <c r="AV9" s="103" t="s">
        <v>237</v>
      </c>
      <c r="AW9" s="103" t="s">
        <v>177</v>
      </c>
      <c r="AX9" s="103" t="s">
        <v>237</v>
      </c>
      <c r="AY9" s="359" t="s">
        <v>177</v>
      </c>
      <c r="AZ9" s="360" t="s">
        <v>237</v>
      </c>
      <c r="BA9" s="66" t="s">
        <v>243</v>
      </c>
      <c r="BB9" s="141" t="s">
        <v>254</v>
      </c>
      <c r="BC9" s="2">
        <v>5</v>
      </c>
      <c r="BD9" s="368" t="s">
        <v>67</v>
      </c>
      <c r="BE9" s="2">
        <v>10</v>
      </c>
      <c r="BF9" s="142" t="s">
        <v>274</v>
      </c>
      <c r="BG9" s="143" t="s">
        <v>212</v>
      </c>
      <c r="BH9" s="144" t="s">
        <v>262</v>
      </c>
      <c r="BI9" s="2">
        <v>0.2</v>
      </c>
      <c r="BJ9" s="68" t="s">
        <v>245</v>
      </c>
      <c r="BK9" s="291" t="s">
        <v>263</v>
      </c>
      <c r="BL9" s="124"/>
      <c r="BM9" s="145" t="s">
        <v>177</v>
      </c>
      <c r="BN9" s="348" t="s">
        <v>237</v>
      </c>
      <c r="BO9" s="147" t="s">
        <v>177</v>
      </c>
      <c r="BP9" s="146" t="s">
        <v>237</v>
      </c>
      <c r="BQ9" s="147" t="s">
        <v>177</v>
      </c>
      <c r="BR9" s="146" t="s">
        <v>237</v>
      </c>
      <c r="BS9" s="293" t="s">
        <v>177</v>
      </c>
      <c r="BT9" s="46" t="s">
        <v>237</v>
      </c>
      <c r="BU9" s="139" t="s">
        <v>264</v>
      </c>
      <c r="BV9" s="31"/>
      <c r="BW9" s="148" t="s">
        <v>57</v>
      </c>
      <c r="BX9" s="127" t="s">
        <v>265</v>
      </c>
      <c r="BY9" s="127" t="s">
        <v>266</v>
      </c>
      <c r="BZ9" s="127" t="s">
        <v>58</v>
      </c>
      <c r="CA9" s="127" t="s">
        <v>59</v>
      </c>
      <c r="CB9" s="127" t="s">
        <v>60</v>
      </c>
      <c r="CC9" s="127" t="s">
        <v>61</v>
      </c>
      <c r="CD9" s="127" t="s">
        <v>62</v>
      </c>
      <c r="CE9" s="127" t="s">
        <v>63</v>
      </c>
      <c r="CF9" s="127" t="s">
        <v>60</v>
      </c>
      <c r="CG9" s="127" t="s">
        <v>61</v>
      </c>
      <c r="CH9" s="127" t="s">
        <v>62</v>
      </c>
      <c r="CI9" s="127" t="s">
        <v>63</v>
      </c>
      <c r="CJ9" s="127" t="s">
        <v>210</v>
      </c>
      <c r="CK9" s="127" t="s">
        <v>63</v>
      </c>
      <c r="CL9" s="127" t="s">
        <v>265</v>
      </c>
      <c r="CM9" s="127" t="s">
        <v>59</v>
      </c>
      <c r="CN9" s="127" t="s">
        <v>102</v>
      </c>
      <c r="CO9" s="127" t="s">
        <v>64</v>
      </c>
      <c r="CP9" s="127" t="s">
        <v>64</v>
      </c>
      <c r="CQ9" s="103" t="s">
        <v>62</v>
      </c>
      <c r="CR9" s="377" t="s">
        <v>281</v>
      </c>
      <c r="CS9" s="376" t="s">
        <v>232</v>
      </c>
      <c r="CT9" s="377" t="s">
        <v>283</v>
      </c>
      <c r="CU9" s="376" t="s">
        <v>269</v>
      </c>
    </row>
    <row r="10" spans="1:99" ht="12.75" customHeight="1" thickBot="1" x14ac:dyDescent="0.35">
      <c r="A10" s="594"/>
      <c r="B10" s="596"/>
      <c r="C10" s="596"/>
      <c r="D10" s="598"/>
      <c r="E10" s="149"/>
      <c r="F10" s="149" t="s">
        <v>49</v>
      </c>
      <c r="G10" s="150"/>
      <c r="H10" s="25"/>
      <c r="I10" s="25"/>
      <c r="J10" s="25"/>
      <c r="K10" s="25"/>
      <c r="L10" s="280" t="s">
        <v>152</v>
      </c>
      <c r="M10" s="150"/>
      <c r="N10" s="25"/>
      <c r="O10" s="25"/>
      <c r="P10" s="25"/>
      <c r="Q10" s="25"/>
      <c r="R10" s="280" t="s">
        <v>152</v>
      </c>
      <c r="S10" s="150"/>
      <c r="T10" s="25"/>
      <c r="U10" s="25"/>
      <c r="V10" s="25"/>
      <c r="W10" s="25"/>
      <c r="X10" s="280" t="s">
        <v>152</v>
      </c>
      <c r="Y10" s="85">
        <v>1</v>
      </c>
      <c r="Z10" s="83">
        <v>2</v>
      </c>
      <c r="AA10" s="83">
        <v>2</v>
      </c>
      <c r="AB10" s="83" t="s">
        <v>50</v>
      </c>
      <c r="AC10" s="83">
        <v>1</v>
      </c>
      <c r="AD10" s="84">
        <f>10*AF10*(SUM(Y10:AA10)+3+AC10)</f>
        <v>180</v>
      </c>
      <c r="AE10" s="151"/>
      <c r="AF10" s="152">
        <v>2</v>
      </c>
      <c r="AG10" s="491" t="s">
        <v>259</v>
      </c>
      <c r="AH10" s="25"/>
      <c r="AI10" s="86"/>
      <c r="AJ10" s="86"/>
      <c r="AK10" s="25"/>
      <c r="AL10" s="25"/>
      <c r="AM10" s="153"/>
      <c r="AN10" s="62"/>
      <c r="AO10" s="62"/>
      <c r="AP10" s="154"/>
      <c r="AQ10" s="155" t="s">
        <v>103</v>
      </c>
      <c r="AR10" s="156"/>
      <c r="AS10" s="157" t="s">
        <v>104</v>
      </c>
      <c r="AT10" s="158"/>
      <c r="AU10" s="159"/>
      <c r="AV10" s="160"/>
      <c r="AW10" s="160"/>
      <c r="AX10" s="160"/>
      <c r="AY10" s="361"/>
      <c r="AZ10" s="362"/>
      <c r="BA10" s="67" t="s">
        <v>244</v>
      </c>
      <c r="BB10" s="63"/>
      <c r="BC10" s="161" t="s">
        <v>105</v>
      </c>
      <c r="BD10" s="369" t="s">
        <v>66</v>
      </c>
      <c r="BE10" s="161" t="s">
        <v>106</v>
      </c>
      <c r="BF10" s="162" t="s">
        <v>207</v>
      </c>
      <c r="BG10" s="20"/>
      <c r="BH10" s="163"/>
      <c r="BI10" s="161" t="s">
        <v>104</v>
      </c>
      <c r="BJ10" s="69" t="s">
        <v>246</v>
      </c>
      <c r="BK10" s="164"/>
      <c r="BL10" s="165"/>
      <c r="BM10" s="166"/>
      <c r="BN10" s="349"/>
      <c r="BO10" s="168"/>
      <c r="BP10" s="167"/>
      <c r="BQ10" s="168"/>
      <c r="BR10" s="167"/>
      <c r="BS10" s="294"/>
      <c r="BT10" s="295"/>
      <c r="BU10" s="169"/>
      <c r="BV10" s="31"/>
      <c r="BW10" s="170"/>
      <c r="BX10" s="170" t="s">
        <v>108</v>
      </c>
      <c r="BY10" s="170" t="s">
        <v>107</v>
      </c>
      <c r="BZ10" s="170" t="s">
        <v>107</v>
      </c>
      <c r="CA10" s="170" t="s">
        <v>107</v>
      </c>
      <c r="CB10" s="170" t="s">
        <v>108</v>
      </c>
      <c r="CC10" s="170" t="s">
        <v>107</v>
      </c>
      <c r="CD10" s="170" t="s">
        <v>107</v>
      </c>
      <c r="CE10" s="170" t="s">
        <v>107</v>
      </c>
      <c r="CF10" s="170" t="s">
        <v>108</v>
      </c>
      <c r="CG10" s="170" t="s">
        <v>107</v>
      </c>
      <c r="CH10" s="170" t="s">
        <v>107</v>
      </c>
      <c r="CI10" s="170" t="s">
        <v>107</v>
      </c>
      <c r="CJ10" s="170" t="s">
        <v>108</v>
      </c>
      <c r="CK10" s="170" t="s">
        <v>107</v>
      </c>
      <c r="CL10" s="170" t="s">
        <v>107</v>
      </c>
      <c r="CM10" s="170" t="s">
        <v>107</v>
      </c>
      <c r="CN10" s="170" t="s">
        <v>108</v>
      </c>
      <c r="CO10" s="170" t="s">
        <v>107</v>
      </c>
      <c r="CP10" s="170" t="s">
        <v>211</v>
      </c>
      <c r="CQ10" s="477" t="s">
        <v>107</v>
      </c>
      <c r="CR10" s="484"/>
      <c r="CS10" s="483"/>
      <c r="CT10" s="533" t="s">
        <v>286</v>
      </c>
      <c r="CU10" s="483"/>
    </row>
    <row r="11" spans="1:99" ht="18.95" customHeight="1" x14ac:dyDescent="0.3">
      <c r="A11" s="387" t="s">
        <v>51</v>
      </c>
      <c r="B11" s="388"/>
      <c r="C11" s="171"/>
      <c r="D11" s="355"/>
      <c r="E11" s="496"/>
      <c r="F11" s="497"/>
      <c r="G11" s="34"/>
      <c r="H11" s="56"/>
      <c r="I11" s="56"/>
      <c r="J11" s="56"/>
      <c r="K11" s="56"/>
      <c r="L11" s="225"/>
      <c r="M11" s="34"/>
      <c r="N11" s="56"/>
      <c r="O11" s="56"/>
      <c r="P11" s="56"/>
      <c r="Q11" s="56"/>
      <c r="R11" s="225"/>
      <c r="S11" s="34"/>
      <c r="T11" s="56"/>
      <c r="U11" s="56"/>
      <c r="V11" s="56"/>
      <c r="W11" s="56"/>
      <c r="X11" s="173"/>
      <c r="Y11" s="174"/>
      <c r="Z11" s="174"/>
      <c r="AA11" s="175"/>
      <c r="AB11" s="176"/>
      <c r="AC11" s="176"/>
      <c r="AD11" s="176"/>
      <c r="AE11" s="177"/>
      <c r="AF11" s="178"/>
      <c r="AG11" s="492"/>
      <c r="AH11" s="26"/>
      <c r="AI11" s="87"/>
      <c r="AJ11" s="87"/>
      <c r="AK11" s="26"/>
      <c r="AL11" s="26"/>
      <c r="AM11" s="179"/>
      <c r="AN11" s="23"/>
      <c r="AO11" s="23"/>
      <c r="AP11" s="180"/>
      <c r="AQ11" s="181"/>
      <c r="AR11" s="182"/>
      <c r="AS11" s="183"/>
      <c r="AT11" s="184"/>
      <c r="AU11" s="185"/>
      <c r="AV11" s="103"/>
      <c r="AW11" s="102"/>
      <c r="AX11" s="103"/>
      <c r="AY11" s="363"/>
      <c r="AZ11" s="364"/>
      <c r="BA11" s="70"/>
      <c r="BB11" s="64"/>
      <c r="BC11" s="186"/>
      <c r="BD11" s="19"/>
      <c r="BE11" s="186"/>
      <c r="BF11" s="187"/>
      <c r="BG11" s="21"/>
      <c r="BH11" s="188"/>
      <c r="BI11" s="186"/>
      <c r="BJ11" s="65"/>
      <c r="BK11" s="189"/>
      <c r="BL11" s="99"/>
      <c r="BM11" s="190"/>
      <c r="BN11" s="348"/>
      <c r="BO11" s="191"/>
      <c r="BP11" s="146"/>
      <c r="BQ11" s="191"/>
      <c r="BR11" s="146"/>
      <c r="BS11" s="296"/>
      <c r="BT11" s="297"/>
      <c r="BU11" s="192"/>
      <c r="BV11" s="193"/>
      <c r="BW11" s="194"/>
      <c r="BX11" s="195"/>
      <c r="BY11" s="195"/>
      <c r="BZ11" s="195"/>
      <c r="CA11" s="195"/>
      <c r="CB11" s="195"/>
      <c r="CC11" s="195"/>
      <c r="CD11" s="195"/>
      <c r="CE11" s="195"/>
      <c r="CF11" s="195"/>
      <c r="CG11" s="195"/>
      <c r="CH11" s="195"/>
      <c r="CI11" s="195"/>
      <c r="CJ11" s="195"/>
      <c r="CK11" s="195"/>
      <c r="CL11" s="195"/>
      <c r="CM11" s="195"/>
      <c r="CN11" s="195"/>
      <c r="CO11" s="195"/>
      <c r="CP11" s="195"/>
      <c r="CQ11" s="206"/>
      <c r="CR11" s="481"/>
      <c r="CS11" s="480"/>
      <c r="CT11" s="481"/>
      <c r="CU11" s="480"/>
    </row>
    <row r="12" spans="1:99" ht="15" customHeight="1" x14ac:dyDescent="0.3">
      <c r="A12" s="55"/>
      <c r="B12" s="384" t="s">
        <v>36</v>
      </c>
      <c r="C12" s="385" t="s">
        <v>272</v>
      </c>
      <c r="D12" s="376">
        <v>1</v>
      </c>
      <c r="E12" s="498"/>
      <c r="F12" s="61">
        <v>1</v>
      </c>
      <c r="G12" s="34">
        <v>16.5</v>
      </c>
      <c r="H12" s="57">
        <v>16</v>
      </c>
      <c r="I12" s="57">
        <v>16</v>
      </c>
      <c r="J12" s="57">
        <v>16</v>
      </c>
      <c r="K12" s="57">
        <v>16.5</v>
      </c>
      <c r="L12" s="225">
        <f t="shared" ref="L12:L17" si="0">SUM(G12:K12)</f>
        <v>81</v>
      </c>
      <c r="M12" s="34">
        <v>16</v>
      </c>
      <c r="N12" s="56">
        <v>17.5</v>
      </c>
      <c r="O12" s="56">
        <v>16.5</v>
      </c>
      <c r="P12" s="56">
        <v>16.5</v>
      </c>
      <c r="Q12" s="56">
        <v>16.5</v>
      </c>
      <c r="R12" s="225">
        <f t="shared" ref="R12:R17" si="1">SUM(M12:Q12)</f>
        <v>83</v>
      </c>
      <c r="S12" s="34">
        <v>18</v>
      </c>
      <c r="T12" s="56">
        <v>18</v>
      </c>
      <c r="U12" s="56">
        <v>17</v>
      </c>
      <c r="V12" s="56">
        <v>17</v>
      </c>
      <c r="W12" s="56">
        <v>19</v>
      </c>
      <c r="X12" s="225">
        <f t="shared" ref="X12:X17" si="2">SUM(S12:W12)</f>
        <v>89</v>
      </c>
      <c r="Y12" s="197">
        <f t="shared" ref="Y12:AC17" si="3">(G12+M12+S12)/$AE$7</f>
        <v>16.833333333333332</v>
      </c>
      <c r="Z12" s="197">
        <f t="shared" si="3"/>
        <v>17.166666666666668</v>
      </c>
      <c r="AA12" s="198">
        <f t="shared" si="3"/>
        <v>16.5</v>
      </c>
      <c r="AB12" s="199">
        <f t="shared" si="3"/>
        <v>16.5</v>
      </c>
      <c r="AC12" s="199">
        <f t="shared" si="3"/>
        <v>17.333333333333332</v>
      </c>
      <c r="AD12" s="199">
        <f>+(Y12*Y$10)+(Z12*Z$10)+(AA12*AA$10)+(AB12*F12)+(AC12*AC$10)</f>
        <v>118</v>
      </c>
      <c r="AE12" s="200">
        <f t="shared" ref="AE12:AE17" si="4">E12</f>
        <v>0</v>
      </c>
      <c r="AF12" s="290">
        <f t="shared" ref="AF12:AF17" si="5">(AD$10-AD12)/AF$10+AE12</f>
        <v>31</v>
      </c>
      <c r="AG12" s="492"/>
      <c r="AH12" s="26">
        <v>0</v>
      </c>
      <c r="AI12" s="87">
        <v>0</v>
      </c>
      <c r="AJ12" s="87">
        <v>0</v>
      </c>
      <c r="AK12" s="98">
        <v>0</v>
      </c>
      <c r="AL12" s="386">
        <v>0</v>
      </c>
      <c r="AM12" s="179">
        <f t="shared" ref="AM12:AM17" si="6">SUM(AH12:AL12)</f>
        <v>0</v>
      </c>
      <c r="AN12" s="23">
        <v>0.35416666666666669</v>
      </c>
      <c r="AO12" s="23">
        <v>0.41055555555555556</v>
      </c>
      <c r="AP12" s="180">
        <f t="shared" ref="AP12:AP17" si="7">AO12-AN12</f>
        <v>5.6388888888888877E-2</v>
      </c>
      <c r="AQ12" s="181">
        <v>5.6250000000000001E-2</v>
      </c>
      <c r="AR12" s="182">
        <f t="shared" ref="AR12:AR17" si="8">IF(ABS((AP12-AQ12)*24*60*60)-60&gt;0,ABS((AP12-AQ12)*24*60*60)-60,0)</f>
        <v>0</v>
      </c>
      <c r="AS12" s="183">
        <f t="shared" ref="AS12:AS17" si="9">AS$9*AR12</f>
        <v>0</v>
      </c>
      <c r="AT12" s="494">
        <f t="shared" ref="AT12:AT17" si="10">+AG12+AM12+AS12</f>
        <v>0</v>
      </c>
      <c r="AU12" s="185">
        <f t="shared" ref="AU12:AU17" si="11">AF12</f>
        <v>31</v>
      </c>
      <c r="AV12" s="103">
        <f t="shared" ref="AV12:AV17" si="12">RANK(AU12,AU$11:AU$18,1)</f>
        <v>5</v>
      </c>
      <c r="AW12" s="102">
        <f t="shared" ref="AW12:AW17" si="13">+AT12</f>
        <v>0</v>
      </c>
      <c r="AX12" s="103">
        <f t="shared" ref="AX12:AX17" si="14">RANK(AW12,AW$11:AW$18,1)</f>
        <v>1</v>
      </c>
      <c r="AY12" s="365">
        <f t="shared" ref="AY12:AY17" si="15">+AU12+AW12</f>
        <v>31</v>
      </c>
      <c r="AZ12" s="300">
        <f t="shared" ref="AZ12:AZ17" si="16">RANK(AY12,AY$11:AY$18,1)</f>
        <v>4</v>
      </c>
      <c r="BA12" s="70"/>
      <c r="BB12" s="64">
        <v>0</v>
      </c>
      <c r="BC12" s="186">
        <f t="shared" ref="BC12:BC17" si="17">BC$9*BB12</f>
        <v>0</v>
      </c>
      <c r="BD12" s="367"/>
      <c r="BE12" s="186">
        <f t="shared" ref="BE12:BE17" si="18">BE$9*BD12</f>
        <v>0</v>
      </c>
      <c r="BF12" s="201">
        <v>1.6203703703703703E-3</v>
      </c>
      <c r="BG12" s="21">
        <v>1.6087962962962963E-3</v>
      </c>
      <c r="BH12" s="188">
        <f t="shared" ref="BH12:BH17" si="19">IF(BG12&gt;BF12,((BG12-BF12)*24*60*60),0)</f>
        <v>0</v>
      </c>
      <c r="BI12" s="186">
        <f t="shared" ref="BI12:BI17" si="20">BI$9*BH12</f>
        <v>0</v>
      </c>
      <c r="BJ12" s="65"/>
      <c r="BK12" s="292">
        <f t="shared" ref="BK12:BK17" si="21">+BA12+BC12+BE12+BI12+BJ12</f>
        <v>0</v>
      </c>
      <c r="BL12" s="202">
        <f t="shared" ref="BL12:BL17" si="22">+AF12+AT12+BK12</f>
        <v>31</v>
      </c>
      <c r="BM12" s="203">
        <f t="shared" ref="BM12:BM17" si="23">+AF12</f>
        <v>31</v>
      </c>
      <c r="BN12" s="127">
        <f t="shared" ref="BN12:BN17" si="24">RANK(BM12,BM$11:BM$18,1)</f>
        <v>5</v>
      </c>
      <c r="BO12" s="204">
        <f t="shared" ref="BO12:BO17" si="25">+AT12</f>
        <v>0</v>
      </c>
      <c r="BP12" s="103">
        <f t="shared" ref="BP12:BP17" si="26">RANK(BO12,BO$11:BO$18,1)</f>
        <v>1</v>
      </c>
      <c r="BQ12" s="204">
        <f t="shared" ref="BQ12:BQ17" si="27">+BK12</f>
        <v>0</v>
      </c>
      <c r="BR12" s="103">
        <f t="shared" ref="BR12:BR17" si="28">RANK(BQ12,BQ$11:BQ$18,1)</f>
        <v>1</v>
      </c>
      <c r="BS12" s="298">
        <f t="shared" ref="BS12:BS17" si="29">+BM12+BO12+BQ12</f>
        <v>31</v>
      </c>
      <c r="BT12" s="299">
        <f t="shared" ref="BT12:BT17" si="30">RANK(BS12,BS$11:BS$18,1)</f>
        <v>3</v>
      </c>
      <c r="BU12" s="139">
        <f t="shared" ref="BU12:BU17" si="31">RANK(BS12,BS$11:BS$18,1)</f>
        <v>3</v>
      </c>
      <c r="BV12" s="32"/>
      <c r="BW12" s="205">
        <f t="shared" ref="BW12:BW17" si="32">SUM(BX12:CQ12)</f>
        <v>0</v>
      </c>
      <c r="BX12" s="195"/>
      <c r="BY12" s="195"/>
      <c r="BZ12" s="195"/>
      <c r="CA12" s="195"/>
      <c r="CB12" s="195"/>
      <c r="CC12" s="195"/>
      <c r="CD12" s="195"/>
      <c r="CE12" s="195"/>
      <c r="CF12" s="195"/>
      <c r="CG12" s="195"/>
      <c r="CH12" s="195"/>
      <c r="CI12" s="195"/>
      <c r="CJ12" s="195"/>
      <c r="CK12" s="195"/>
      <c r="CL12" s="195"/>
      <c r="CM12" s="195"/>
      <c r="CN12" s="195"/>
      <c r="CO12" s="195"/>
      <c r="CP12" s="195"/>
      <c r="CQ12" s="206"/>
      <c r="CR12" s="482">
        <f t="shared" ref="CR12:CR17" si="33">AU12</f>
        <v>31</v>
      </c>
      <c r="CS12" s="480">
        <f t="shared" ref="CS12:CS17" si="34">RANK(BM12,BM$11:BM$18,1)</f>
        <v>5</v>
      </c>
      <c r="CT12" s="482">
        <f>AB12*F12</f>
        <v>16.5</v>
      </c>
      <c r="CU12" s="480">
        <f>RANK(CT12,CT$11:CT$18,0)</f>
        <v>5</v>
      </c>
    </row>
    <row r="13" spans="1:99" ht="15" customHeight="1" x14ac:dyDescent="0.3">
      <c r="A13" s="207"/>
      <c r="B13" s="350" t="s">
        <v>199</v>
      </c>
      <c r="C13" s="385" t="s">
        <v>285</v>
      </c>
      <c r="D13" s="376">
        <v>3</v>
      </c>
      <c r="E13" s="499"/>
      <c r="F13" s="500">
        <v>3</v>
      </c>
      <c r="G13" s="34">
        <v>18</v>
      </c>
      <c r="H13" s="56">
        <v>15.5</v>
      </c>
      <c r="I13" s="56">
        <v>18</v>
      </c>
      <c r="J13" s="56">
        <v>18.5</v>
      </c>
      <c r="K13" s="56">
        <v>18</v>
      </c>
      <c r="L13" s="225">
        <f t="shared" si="0"/>
        <v>88</v>
      </c>
      <c r="M13" s="34">
        <v>18.5</v>
      </c>
      <c r="N13" s="56">
        <v>16</v>
      </c>
      <c r="O13" s="56">
        <v>17</v>
      </c>
      <c r="P13" s="56">
        <v>18</v>
      </c>
      <c r="Q13" s="56">
        <v>18</v>
      </c>
      <c r="R13" s="225">
        <f t="shared" si="1"/>
        <v>87.5</v>
      </c>
      <c r="S13" s="34">
        <v>18</v>
      </c>
      <c r="T13" s="56">
        <v>17</v>
      </c>
      <c r="U13" s="56">
        <v>18</v>
      </c>
      <c r="V13" s="56">
        <v>19</v>
      </c>
      <c r="W13" s="56">
        <v>19</v>
      </c>
      <c r="X13" s="225">
        <f t="shared" si="2"/>
        <v>91</v>
      </c>
      <c r="Y13" s="197">
        <f t="shared" si="3"/>
        <v>18.166666666666668</v>
      </c>
      <c r="Z13" s="197">
        <f t="shared" si="3"/>
        <v>16.166666666666668</v>
      </c>
      <c r="AA13" s="198">
        <f t="shared" si="3"/>
        <v>17.666666666666668</v>
      </c>
      <c r="AB13" s="199">
        <f t="shared" si="3"/>
        <v>18.5</v>
      </c>
      <c r="AC13" s="199">
        <f t="shared" si="3"/>
        <v>18.333333333333332</v>
      </c>
      <c r="AD13" s="199">
        <f t="shared" ref="AD13:AD17" si="35">+(Y13*Y$10)+(Z13*Z$10)+(AA13*AA$10)+(AB13*F13)+(AC13*AC$10)</f>
        <v>159.66666666666669</v>
      </c>
      <c r="AE13" s="200">
        <f t="shared" si="4"/>
        <v>0</v>
      </c>
      <c r="AF13" s="290">
        <f t="shared" si="5"/>
        <v>10.166666666666657</v>
      </c>
      <c r="AG13" s="492"/>
      <c r="AH13" s="26">
        <v>0</v>
      </c>
      <c r="AI13" s="87">
        <v>0</v>
      </c>
      <c r="AJ13" s="87">
        <v>0</v>
      </c>
      <c r="AK13" s="386">
        <v>0</v>
      </c>
      <c r="AL13" s="440">
        <v>0</v>
      </c>
      <c r="AM13" s="179">
        <f t="shared" si="6"/>
        <v>0</v>
      </c>
      <c r="AN13" s="23">
        <v>0.35972222222222222</v>
      </c>
      <c r="AO13" s="23">
        <v>0.41703703703703704</v>
      </c>
      <c r="AP13" s="180">
        <f t="shared" si="7"/>
        <v>5.7314814814814818E-2</v>
      </c>
      <c r="AQ13" s="181">
        <v>5.6250000000000001E-2</v>
      </c>
      <c r="AR13" s="182">
        <f t="shared" si="8"/>
        <v>32.000000000000199</v>
      </c>
      <c r="AS13" s="183">
        <f t="shared" si="9"/>
        <v>6.4000000000000403</v>
      </c>
      <c r="AT13" s="494">
        <f t="shared" si="10"/>
        <v>6.4000000000000403</v>
      </c>
      <c r="AU13" s="185">
        <f t="shared" si="11"/>
        <v>10.166666666666657</v>
      </c>
      <c r="AV13" s="103">
        <f t="shared" si="12"/>
        <v>1</v>
      </c>
      <c r="AW13" s="102">
        <f t="shared" si="13"/>
        <v>6.4000000000000403</v>
      </c>
      <c r="AX13" s="103">
        <f t="shared" si="14"/>
        <v>3</v>
      </c>
      <c r="AY13" s="365">
        <f t="shared" si="15"/>
        <v>16.566666666666698</v>
      </c>
      <c r="AZ13" s="300">
        <f t="shared" si="16"/>
        <v>1</v>
      </c>
      <c r="BA13" s="70"/>
      <c r="BB13" s="64">
        <v>1</v>
      </c>
      <c r="BC13" s="186">
        <f t="shared" si="17"/>
        <v>5</v>
      </c>
      <c r="BD13" s="367"/>
      <c r="BE13" s="186">
        <f t="shared" si="18"/>
        <v>0</v>
      </c>
      <c r="BF13" s="201">
        <v>1.6203703703703703E-3</v>
      </c>
      <c r="BG13" s="21">
        <v>1.6666666666666668E-3</v>
      </c>
      <c r="BH13" s="188">
        <f t="shared" si="19"/>
        <v>4.0000000000000133</v>
      </c>
      <c r="BI13" s="186">
        <f t="shared" si="20"/>
        <v>0.80000000000000271</v>
      </c>
      <c r="BJ13" s="65"/>
      <c r="BK13" s="292">
        <f t="shared" si="21"/>
        <v>5.8000000000000025</v>
      </c>
      <c r="BL13" s="202">
        <f t="shared" si="22"/>
        <v>22.366666666666703</v>
      </c>
      <c r="BM13" s="203">
        <f t="shared" si="23"/>
        <v>10.166666666666657</v>
      </c>
      <c r="BN13" s="127">
        <f t="shared" si="24"/>
        <v>1</v>
      </c>
      <c r="BO13" s="204">
        <f t="shared" si="25"/>
        <v>6.4000000000000403</v>
      </c>
      <c r="BP13" s="103">
        <f t="shared" si="26"/>
        <v>3</v>
      </c>
      <c r="BQ13" s="204">
        <f t="shared" si="27"/>
        <v>5.8000000000000025</v>
      </c>
      <c r="BR13" s="103">
        <f t="shared" si="28"/>
        <v>4</v>
      </c>
      <c r="BS13" s="298">
        <f t="shared" si="29"/>
        <v>22.366666666666703</v>
      </c>
      <c r="BT13" s="299">
        <f t="shared" si="30"/>
        <v>1</v>
      </c>
      <c r="BU13" s="139">
        <f t="shared" si="31"/>
        <v>1</v>
      </c>
      <c r="BV13" s="32"/>
      <c r="BW13" s="205">
        <f t="shared" si="32"/>
        <v>0</v>
      </c>
      <c r="BX13" s="195"/>
      <c r="BY13" s="195"/>
      <c r="BZ13" s="195"/>
      <c r="CA13" s="195"/>
      <c r="CB13" s="195"/>
      <c r="CC13" s="195"/>
      <c r="CD13" s="195"/>
      <c r="CE13" s="195"/>
      <c r="CF13" s="195"/>
      <c r="CG13" s="195"/>
      <c r="CH13" s="195"/>
      <c r="CI13" s="195"/>
      <c r="CJ13" s="195"/>
      <c r="CK13" s="195"/>
      <c r="CL13" s="195"/>
      <c r="CM13" s="195"/>
      <c r="CN13" s="195"/>
      <c r="CO13" s="195"/>
      <c r="CP13" s="195"/>
      <c r="CQ13" s="206"/>
      <c r="CR13" s="482">
        <f t="shared" si="33"/>
        <v>10.166666666666657</v>
      </c>
      <c r="CS13" s="480">
        <f t="shared" si="34"/>
        <v>1</v>
      </c>
      <c r="CT13" s="482">
        <f t="shared" ref="CT13:CT17" si="36">AB13*F13</f>
        <v>55.5</v>
      </c>
      <c r="CU13" s="480">
        <f>RANK(CT13,CT$11:CT$18,0)</f>
        <v>1</v>
      </c>
    </row>
    <row r="14" spans="1:99" ht="15" customHeight="1" x14ac:dyDescent="0.3">
      <c r="A14" s="207"/>
      <c r="B14" s="350" t="s">
        <v>162</v>
      </c>
      <c r="C14" s="385" t="s">
        <v>163</v>
      </c>
      <c r="D14" s="376">
        <v>2</v>
      </c>
      <c r="E14" s="499"/>
      <c r="F14" s="500">
        <v>1</v>
      </c>
      <c r="G14" s="34">
        <v>17.5</v>
      </c>
      <c r="H14" s="56">
        <v>17</v>
      </c>
      <c r="I14" s="56">
        <v>16.5</v>
      </c>
      <c r="J14" s="56">
        <v>17.5</v>
      </c>
      <c r="K14" s="56">
        <v>17.5</v>
      </c>
      <c r="L14" s="225">
        <f t="shared" si="0"/>
        <v>86</v>
      </c>
      <c r="M14" s="34">
        <v>17</v>
      </c>
      <c r="N14" s="56">
        <v>17</v>
      </c>
      <c r="O14" s="56">
        <v>16.5</v>
      </c>
      <c r="P14" s="56">
        <v>17</v>
      </c>
      <c r="Q14" s="56">
        <v>17</v>
      </c>
      <c r="R14" s="225">
        <f t="shared" si="1"/>
        <v>84.5</v>
      </c>
      <c r="S14" s="34">
        <v>19</v>
      </c>
      <c r="T14" s="56">
        <v>18</v>
      </c>
      <c r="U14" s="56">
        <v>19</v>
      </c>
      <c r="V14" s="56">
        <v>19</v>
      </c>
      <c r="W14" s="56">
        <v>19</v>
      </c>
      <c r="X14" s="225">
        <f t="shared" si="2"/>
        <v>94</v>
      </c>
      <c r="Y14" s="197">
        <f t="shared" si="3"/>
        <v>17.833333333333332</v>
      </c>
      <c r="Z14" s="197">
        <f t="shared" si="3"/>
        <v>17.333333333333332</v>
      </c>
      <c r="AA14" s="198">
        <f t="shared" si="3"/>
        <v>17.333333333333332</v>
      </c>
      <c r="AB14" s="199">
        <f t="shared" si="3"/>
        <v>17.833333333333332</v>
      </c>
      <c r="AC14" s="199">
        <f t="shared" si="3"/>
        <v>17.833333333333332</v>
      </c>
      <c r="AD14" s="199">
        <f t="shared" si="35"/>
        <v>122.83333333333331</v>
      </c>
      <c r="AE14" s="200">
        <f t="shared" si="4"/>
        <v>0</v>
      </c>
      <c r="AF14" s="290">
        <f t="shared" si="5"/>
        <v>28.583333333333343</v>
      </c>
      <c r="AG14" s="492"/>
      <c r="AH14" s="26">
        <v>0</v>
      </c>
      <c r="AI14" s="87">
        <v>0</v>
      </c>
      <c r="AJ14" s="87">
        <v>0</v>
      </c>
      <c r="AK14" s="386">
        <v>10</v>
      </c>
      <c r="AL14" s="440">
        <v>0</v>
      </c>
      <c r="AM14" s="179">
        <f t="shared" si="6"/>
        <v>10</v>
      </c>
      <c r="AN14" s="23">
        <v>0.35694444444444445</v>
      </c>
      <c r="AO14" s="23">
        <v>0.41327546296296297</v>
      </c>
      <c r="AP14" s="180">
        <f t="shared" si="7"/>
        <v>5.6331018518518516E-2</v>
      </c>
      <c r="AQ14" s="181">
        <v>5.6250000000000001E-2</v>
      </c>
      <c r="AR14" s="182">
        <f t="shared" si="8"/>
        <v>0</v>
      </c>
      <c r="AS14" s="183">
        <f t="shared" si="9"/>
        <v>0</v>
      </c>
      <c r="AT14" s="494">
        <f t="shared" si="10"/>
        <v>10</v>
      </c>
      <c r="AU14" s="185">
        <f t="shared" si="11"/>
        <v>28.583333333333343</v>
      </c>
      <c r="AV14" s="103">
        <f t="shared" si="12"/>
        <v>4</v>
      </c>
      <c r="AW14" s="102">
        <f t="shared" si="13"/>
        <v>10</v>
      </c>
      <c r="AX14" s="103">
        <f t="shared" si="14"/>
        <v>4</v>
      </c>
      <c r="AY14" s="365">
        <f t="shared" si="15"/>
        <v>38.583333333333343</v>
      </c>
      <c r="AZ14" s="300">
        <f t="shared" si="16"/>
        <v>5</v>
      </c>
      <c r="BA14" s="70">
        <v>5</v>
      </c>
      <c r="BB14" s="64">
        <v>0</v>
      </c>
      <c r="BC14" s="186">
        <f t="shared" si="17"/>
        <v>0</v>
      </c>
      <c r="BD14" s="367"/>
      <c r="BE14" s="186">
        <f t="shared" si="18"/>
        <v>0</v>
      </c>
      <c r="BF14" s="201">
        <v>1.6203703703703703E-3</v>
      </c>
      <c r="BG14" s="21">
        <v>1.5740740740740741E-3</v>
      </c>
      <c r="BH14" s="188">
        <f t="shared" si="19"/>
        <v>0</v>
      </c>
      <c r="BI14" s="186">
        <f t="shared" si="20"/>
        <v>0</v>
      </c>
      <c r="BJ14" s="65"/>
      <c r="BK14" s="292">
        <f t="shared" si="21"/>
        <v>5</v>
      </c>
      <c r="BL14" s="202">
        <f t="shared" si="22"/>
        <v>43.583333333333343</v>
      </c>
      <c r="BM14" s="203">
        <f t="shared" si="23"/>
        <v>28.583333333333343</v>
      </c>
      <c r="BN14" s="127">
        <f t="shared" si="24"/>
        <v>4</v>
      </c>
      <c r="BO14" s="204">
        <f t="shared" si="25"/>
        <v>10</v>
      </c>
      <c r="BP14" s="103">
        <f t="shared" si="26"/>
        <v>4</v>
      </c>
      <c r="BQ14" s="204">
        <f t="shared" si="27"/>
        <v>5</v>
      </c>
      <c r="BR14" s="103">
        <f t="shared" si="28"/>
        <v>3</v>
      </c>
      <c r="BS14" s="298">
        <f t="shared" si="29"/>
        <v>43.583333333333343</v>
      </c>
      <c r="BT14" s="299">
        <f t="shared" si="30"/>
        <v>5</v>
      </c>
      <c r="BU14" s="139">
        <f t="shared" si="31"/>
        <v>5</v>
      </c>
      <c r="BV14" s="32"/>
      <c r="BW14" s="205">
        <f t="shared" si="32"/>
        <v>0</v>
      </c>
      <c r="BX14" s="195"/>
      <c r="BY14" s="195"/>
      <c r="BZ14" s="195"/>
      <c r="CA14" s="195"/>
      <c r="CB14" s="195"/>
      <c r="CC14" s="195"/>
      <c r="CD14" s="195"/>
      <c r="CE14" s="195"/>
      <c r="CF14" s="195"/>
      <c r="CG14" s="195"/>
      <c r="CH14" s="195"/>
      <c r="CI14" s="195"/>
      <c r="CJ14" s="195"/>
      <c r="CK14" s="195"/>
      <c r="CL14" s="195"/>
      <c r="CM14" s="195"/>
      <c r="CN14" s="195"/>
      <c r="CO14" s="195"/>
      <c r="CP14" s="195"/>
      <c r="CQ14" s="206"/>
      <c r="CR14" s="482">
        <f t="shared" si="33"/>
        <v>28.583333333333343</v>
      </c>
      <c r="CS14" s="480">
        <f t="shared" si="34"/>
        <v>4</v>
      </c>
      <c r="CT14" s="482">
        <f t="shared" si="36"/>
        <v>17.833333333333332</v>
      </c>
      <c r="CU14" s="480">
        <f t="shared" ref="CU14:CU17" si="37">RANK(CT14,CT$11:CT$18,0)</f>
        <v>4</v>
      </c>
    </row>
    <row r="15" spans="1:99" ht="15" customHeight="1" x14ac:dyDescent="0.3">
      <c r="A15" s="196"/>
      <c r="B15" s="350" t="s">
        <v>198</v>
      </c>
      <c r="C15" s="385" t="s">
        <v>197</v>
      </c>
      <c r="D15" s="376">
        <v>5</v>
      </c>
      <c r="E15" s="499"/>
      <c r="F15" s="500">
        <v>3</v>
      </c>
      <c r="G15" s="34">
        <v>15.5</v>
      </c>
      <c r="H15" s="56">
        <v>14</v>
      </c>
      <c r="I15" s="56">
        <v>16.5</v>
      </c>
      <c r="J15" s="56">
        <v>15</v>
      </c>
      <c r="K15" s="56">
        <v>15</v>
      </c>
      <c r="L15" s="225">
        <f t="shared" si="0"/>
        <v>76</v>
      </c>
      <c r="M15" s="34">
        <v>15</v>
      </c>
      <c r="N15" s="56">
        <v>16</v>
      </c>
      <c r="O15" s="56">
        <v>16</v>
      </c>
      <c r="P15" s="56">
        <v>15.5</v>
      </c>
      <c r="Q15" s="56">
        <v>15</v>
      </c>
      <c r="R15" s="225">
        <f t="shared" si="1"/>
        <v>77.5</v>
      </c>
      <c r="S15" s="34">
        <v>16</v>
      </c>
      <c r="T15" s="56">
        <v>14</v>
      </c>
      <c r="U15" s="56">
        <v>16</v>
      </c>
      <c r="V15" s="56">
        <v>14</v>
      </c>
      <c r="W15" s="56">
        <v>16</v>
      </c>
      <c r="X15" s="225">
        <f t="shared" si="2"/>
        <v>76</v>
      </c>
      <c r="Y15" s="197">
        <f t="shared" si="3"/>
        <v>15.5</v>
      </c>
      <c r="Z15" s="197">
        <f t="shared" si="3"/>
        <v>14.666666666666666</v>
      </c>
      <c r="AA15" s="198">
        <f t="shared" si="3"/>
        <v>16.166666666666668</v>
      </c>
      <c r="AB15" s="199">
        <f t="shared" si="3"/>
        <v>14.833333333333334</v>
      </c>
      <c r="AC15" s="199">
        <f t="shared" si="3"/>
        <v>15.333333333333334</v>
      </c>
      <c r="AD15" s="199">
        <f t="shared" si="35"/>
        <v>137</v>
      </c>
      <c r="AE15" s="200">
        <f t="shared" si="4"/>
        <v>0</v>
      </c>
      <c r="AF15" s="290">
        <f t="shared" si="5"/>
        <v>21.5</v>
      </c>
      <c r="AG15" s="492"/>
      <c r="AH15" s="26">
        <v>0</v>
      </c>
      <c r="AI15" s="87">
        <v>0</v>
      </c>
      <c r="AJ15" s="87">
        <v>0</v>
      </c>
      <c r="AK15" s="386">
        <v>0</v>
      </c>
      <c r="AL15" s="440">
        <v>0</v>
      </c>
      <c r="AM15" s="179">
        <f t="shared" si="6"/>
        <v>0</v>
      </c>
      <c r="AN15" s="23">
        <v>0.3979166666666667</v>
      </c>
      <c r="AO15" s="23">
        <v>0.44943287037037033</v>
      </c>
      <c r="AP15" s="180">
        <f t="shared" si="7"/>
        <v>5.1516203703703634E-2</v>
      </c>
      <c r="AQ15" s="181">
        <v>5.2083333333333336E-2</v>
      </c>
      <c r="AR15" s="182">
        <f t="shared" si="8"/>
        <v>0</v>
      </c>
      <c r="AS15" s="183">
        <f t="shared" si="9"/>
        <v>0</v>
      </c>
      <c r="AT15" s="494">
        <f t="shared" si="10"/>
        <v>0</v>
      </c>
      <c r="AU15" s="185">
        <f t="shared" si="11"/>
        <v>21.5</v>
      </c>
      <c r="AV15" s="103">
        <f t="shared" si="12"/>
        <v>3</v>
      </c>
      <c r="AW15" s="102">
        <f t="shared" si="13"/>
        <v>0</v>
      </c>
      <c r="AX15" s="103">
        <f t="shared" si="14"/>
        <v>1</v>
      </c>
      <c r="AY15" s="365">
        <f t="shared" si="15"/>
        <v>21.5</v>
      </c>
      <c r="AZ15" s="300">
        <f t="shared" si="16"/>
        <v>2</v>
      </c>
      <c r="BA15" s="70"/>
      <c r="BB15" s="64">
        <v>0</v>
      </c>
      <c r="BC15" s="186">
        <f t="shared" si="17"/>
        <v>0</v>
      </c>
      <c r="BD15" s="367"/>
      <c r="BE15" s="186">
        <f t="shared" si="18"/>
        <v>0</v>
      </c>
      <c r="BF15" s="201">
        <v>1.7939814814814815E-3</v>
      </c>
      <c r="BG15" s="21">
        <v>2.0486111111111113E-3</v>
      </c>
      <c r="BH15" s="188">
        <f t="shared" si="19"/>
        <v>22.000000000000014</v>
      </c>
      <c r="BI15" s="186">
        <f t="shared" si="20"/>
        <v>4.400000000000003</v>
      </c>
      <c r="BJ15" s="65"/>
      <c r="BK15" s="292">
        <f t="shared" si="21"/>
        <v>4.400000000000003</v>
      </c>
      <c r="BL15" s="202">
        <f t="shared" si="22"/>
        <v>25.900000000000002</v>
      </c>
      <c r="BM15" s="203">
        <f t="shared" si="23"/>
        <v>21.5</v>
      </c>
      <c r="BN15" s="127">
        <f t="shared" si="24"/>
        <v>3</v>
      </c>
      <c r="BO15" s="204">
        <f t="shared" si="25"/>
        <v>0</v>
      </c>
      <c r="BP15" s="103">
        <f t="shared" si="26"/>
        <v>1</v>
      </c>
      <c r="BQ15" s="204">
        <f t="shared" si="27"/>
        <v>4.400000000000003</v>
      </c>
      <c r="BR15" s="103">
        <f t="shared" si="28"/>
        <v>2</v>
      </c>
      <c r="BS15" s="298">
        <f t="shared" si="29"/>
        <v>25.900000000000002</v>
      </c>
      <c r="BT15" s="299">
        <f t="shared" si="30"/>
        <v>2</v>
      </c>
      <c r="BU15" s="139">
        <f t="shared" si="31"/>
        <v>2</v>
      </c>
      <c r="BV15" s="32"/>
      <c r="BW15" s="205">
        <f t="shared" si="32"/>
        <v>0</v>
      </c>
      <c r="BX15" s="195"/>
      <c r="BY15" s="195"/>
      <c r="BZ15" s="195"/>
      <c r="CA15" s="195"/>
      <c r="CB15" s="195"/>
      <c r="CC15" s="195"/>
      <c r="CD15" s="195"/>
      <c r="CE15" s="195"/>
      <c r="CF15" s="195"/>
      <c r="CG15" s="195"/>
      <c r="CH15" s="195"/>
      <c r="CI15" s="195"/>
      <c r="CJ15" s="195"/>
      <c r="CK15" s="195"/>
      <c r="CL15" s="195"/>
      <c r="CM15" s="195"/>
      <c r="CN15" s="195"/>
      <c r="CO15" s="195"/>
      <c r="CP15" s="195"/>
      <c r="CQ15" s="206"/>
      <c r="CR15" s="482">
        <f t="shared" si="33"/>
        <v>21.5</v>
      </c>
      <c r="CS15" s="480">
        <f t="shared" si="34"/>
        <v>3</v>
      </c>
      <c r="CT15" s="482">
        <f t="shared" si="36"/>
        <v>44.5</v>
      </c>
      <c r="CU15" s="480">
        <f t="shared" si="37"/>
        <v>3</v>
      </c>
    </row>
    <row r="16" spans="1:99" ht="15" customHeight="1" x14ac:dyDescent="0.3">
      <c r="A16" s="207"/>
      <c r="B16" s="350" t="s">
        <v>37</v>
      </c>
      <c r="C16" s="385" t="s">
        <v>38</v>
      </c>
      <c r="D16" s="376">
        <v>4</v>
      </c>
      <c r="E16" s="499"/>
      <c r="F16" s="500">
        <v>3</v>
      </c>
      <c r="G16" s="34">
        <v>16</v>
      </c>
      <c r="H16" s="56">
        <v>16</v>
      </c>
      <c r="I16" s="56">
        <v>15.5</v>
      </c>
      <c r="J16" s="56">
        <v>16.5</v>
      </c>
      <c r="K16" s="56">
        <v>15.5</v>
      </c>
      <c r="L16" s="225">
        <f t="shared" si="0"/>
        <v>79.5</v>
      </c>
      <c r="M16" s="34">
        <v>16</v>
      </c>
      <c r="N16" s="56">
        <v>16</v>
      </c>
      <c r="O16" s="56">
        <v>16</v>
      </c>
      <c r="P16" s="56">
        <v>16.5</v>
      </c>
      <c r="Q16" s="56">
        <v>16.5</v>
      </c>
      <c r="R16" s="225">
        <f t="shared" si="1"/>
        <v>81</v>
      </c>
      <c r="S16" s="34">
        <v>17</v>
      </c>
      <c r="T16" s="56">
        <v>17</v>
      </c>
      <c r="U16" s="56">
        <v>16</v>
      </c>
      <c r="V16" s="56">
        <v>18</v>
      </c>
      <c r="W16" s="56">
        <v>14</v>
      </c>
      <c r="X16" s="225">
        <f t="shared" si="2"/>
        <v>82</v>
      </c>
      <c r="Y16" s="197">
        <f t="shared" si="3"/>
        <v>16.333333333333332</v>
      </c>
      <c r="Z16" s="197">
        <f t="shared" si="3"/>
        <v>16.333333333333332</v>
      </c>
      <c r="AA16" s="198">
        <f t="shared" si="3"/>
        <v>15.833333333333334</v>
      </c>
      <c r="AB16" s="199">
        <f t="shared" si="3"/>
        <v>17</v>
      </c>
      <c r="AC16" s="199">
        <f t="shared" si="3"/>
        <v>15.333333333333334</v>
      </c>
      <c r="AD16" s="199">
        <f t="shared" si="35"/>
        <v>147.00000000000003</v>
      </c>
      <c r="AE16" s="200">
        <f t="shared" si="4"/>
        <v>0</v>
      </c>
      <c r="AF16" s="290">
        <f t="shared" si="5"/>
        <v>16.499999999999986</v>
      </c>
      <c r="AG16" s="492"/>
      <c r="AH16" s="26">
        <v>0</v>
      </c>
      <c r="AI16" s="87">
        <v>10</v>
      </c>
      <c r="AJ16" s="87">
        <v>0</v>
      </c>
      <c r="AK16" s="386">
        <v>0</v>
      </c>
      <c r="AL16" s="440">
        <v>0</v>
      </c>
      <c r="AM16" s="179">
        <f t="shared" si="6"/>
        <v>10</v>
      </c>
      <c r="AN16" s="23">
        <v>0.36249999999999999</v>
      </c>
      <c r="AO16" s="23">
        <v>0.41917824074074073</v>
      </c>
      <c r="AP16" s="180">
        <f t="shared" si="7"/>
        <v>5.6678240740740737E-2</v>
      </c>
      <c r="AQ16" s="181">
        <v>5.6250000000000001E-2</v>
      </c>
      <c r="AR16" s="182">
        <f t="shared" si="8"/>
        <v>0</v>
      </c>
      <c r="AS16" s="183">
        <f t="shared" si="9"/>
        <v>0</v>
      </c>
      <c r="AT16" s="494">
        <f t="shared" si="10"/>
        <v>10</v>
      </c>
      <c r="AU16" s="185">
        <f t="shared" si="11"/>
        <v>16.499999999999986</v>
      </c>
      <c r="AV16" s="103">
        <f t="shared" si="12"/>
        <v>2</v>
      </c>
      <c r="AW16" s="102">
        <f t="shared" si="13"/>
        <v>10</v>
      </c>
      <c r="AX16" s="103">
        <f t="shared" si="14"/>
        <v>4</v>
      </c>
      <c r="AY16" s="365">
        <f t="shared" si="15"/>
        <v>26.499999999999986</v>
      </c>
      <c r="AZ16" s="300">
        <f t="shared" si="16"/>
        <v>3</v>
      </c>
      <c r="BA16" s="70"/>
      <c r="BB16" s="64">
        <v>2</v>
      </c>
      <c r="BC16" s="186">
        <f t="shared" si="17"/>
        <v>10</v>
      </c>
      <c r="BD16" s="367"/>
      <c r="BE16" s="186">
        <f t="shared" si="18"/>
        <v>0</v>
      </c>
      <c r="BF16" s="201">
        <v>1.6203703703703703E-3</v>
      </c>
      <c r="BG16" s="21">
        <v>1.5393518518518519E-3</v>
      </c>
      <c r="BH16" s="188">
        <f t="shared" si="19"/>
        <v>0</v>
      </c>
      <c r="BI16" s="186">
        <f t="shared" si="20"/>
        <v>0</v>
      </c>
      <c r="BJ16" s="65"/>
      <c r="BK16" s="292">
        <f t="shared" si="21"/>
        <v>10</v>
      </c>
      <c r="BL16" s="202">
        <f t="shared" si="22"/>
        <v>36.499999999999986</v>
      </c>
      <c r="BM16" s="203">
        <f t="shared" si="23"/>
        <v>16.499999999999986</v>
      </c>
      <c r="BN16" s="127">
        <f t="shared" si="24"/>
        <v>2</v>
      </c>
      <c r="BO16" s="204">
        <f t="shared" si="25"/>
        <v>10</v>
      </c>
      <c r="BP16" s="103">
        <f t="shared" si="26"/>
        <v>4</v>
      </c>
      <c r="BQ16" s="204">
        <f t="shared" si="27"/>
        <v>10</v>
      </c>
      <c r="BR16" s="103">
        <f t="shared" si="28"/>
        <v>5</v>
      </c>
      <c r="BS16" s="298">
        <f t="shared" si="29"/>
        <v>36.499999999999986</v>
      </c>
      <c r="BT16" s="299">
        <f t="shared" si="30"/>
        <v>4</v>
      </c>
      <c r="BU16" s="139">
        <f t="shared" si="31"/>
        <v>4</v>
      </c>
      <c r="BV16" s="32"/>
      <c r="BW16" s="205">
        <f t="shared" si="32"/>
        <v>0</v>
      </c>
      <c r="BX16" s="195"/>
      <c r="BY16" s="195"/>
      <c r="BZ16" s="195"/>
      <c r="CA16" s="195"/>
      <c r="CB16" s="195"/>
      <c r="CC16" s="195"/>
      <c r="CD16" s="195"/>
      <c r="CE16" s="195"/>
      <c r="CF16" s="195"/>
      <c r="CG16" s="195"/>
      <c r="CH16" s="195"/>
      <c r="CI16" s="195"/>
      <c r="CJ16" s="195"/>
      <c r="CK16" s="195"/>
      <c r="CL16" s="195"/>
      <c r="CM16" s="195"/>
      <c r="CN16" s="195"/>
      <c r="CO16" s="195"/>
      <c r="CP16" s="195"/>
      <c r="CQ16" s="206"/>
      <c r="CR16" s="482">
        <f t="shared" si="33"/>
        <v>16.499999999999986</v>
      </c>
      <c r="CS16" s="480">
        <f t="shared" si="34"/>
        <v>2</v>
      </c>
      <c r="CT16" s="482">
        <f t="shared" si="36"/>
        <v>51</v>
      </c>
      <c r="CU16" s="480">
        <f t="shared" si="37"/>
        <v>2</v>
      </c>
    </row>
    <row r="17" spans="1:99" ht="15" customHeight="1" x14ac:dyDescent="0.3">
      <c r="A17" s="207"/>
      <c r="B17" s="350" t="s">
        <v>39</v>
      </c>
      <c r="C17" s="385" t="s">
        <v>38</v>
      </c>
      <c r="D17" s="376">
        <v>14</v>
      </c>
      <c r="E17" s="499"/>
      <c r="F17" s="500">
        <v>1</v>
      </c>
      <c r="G17" s="34">
        <v>15</v>
      </c>
      <c r="H17" s="56">
        <v>15</v>
      </c>
      <c r="I17" s="56">
        <v>14.5</v>
      </c>
      <c r="J17" s="56">
        <v>16</v>
      </c>
      <c r="K17" s="56">
        <v>15</v>
      </c>
      <c r="L17" s="225">
        <f t="shared" si="0"/>
        <v>75.5</v>
      </c>
      <c r="M17" s="34">
        <v>15</v>
      </c>
      <c r="N17" s="56">
        <v>15</v>
      </c>
      <c r="O17" s="56">
        <v>13</v>
      </c>
      <c r="P17" s="56">
        <v>16</v>
      </c>
      <c r="Q17" s="56">
        <v>15</v>
      </c>
      <c r="R17" s="225">
        <f t="shared" si="1"/>
        <v>74</v>
      </c>
      <c r="S17" s="34">
        <v>14</v>
      </c>
      <c r="T17" s="56">
        <v>12</v>
      </c>
      <c r="U17" s="56">
        <v>13</v>
      </c>
      <c r="V17" s="56">
        <v>14</v>
      </c>
      <c r="W17" s="56">
        <v>18</v>
      </c>
      <c r="X17" s="225">
        <f t="shared" si="2"/>
        <v>71</v>
      </c>
      <c r="Y17" s="197">
        <f t="shared" si="3"/>
        <v>14.666666666666666</v>
      </c>
      <c r="Z17" s="197">
        <f t="shared" si="3"/>
        <v>14</v>
      </c>
      <c r="AA17" s="198">
        <f t="shared" si="3"/>
        <v>13.5</v>
      </c>
      <c r="AB17" s="199">
        <f t="shared" si="3"/>
        <v>15.333333333333334</v>
      </c>
      <c r="AC17" s="199">
        <f t="shared" si="3"/>
        <v>16</v>
      </c>
      <c r="AD17" s="199">
        <f t="shared" si="35"/>
        <v>100.99999999999999</v>
      </c>
      <c r="AE17" s="200">
        <f t="shared" si="4"/>
        <v>0</v>
      </c>
      <c r="AF17" s="290">
        <f t="shared" si="5"/>
        <v>39.500000000000007</v>
      </c>
      <c r="AG17" s="492"/>
      <c r="AH17" s="26">
        <v>0</v>
      </c>
      <c r="AI17" s="87">
        <v>10</v>
      </c>
      <c r="AJ17" s="87">
        <v>0</v>
      </c>
      <c r="AK17" s="386">
        <v>0</v>
      </c>
      <c r="AL17" s="440">
        <v>0</v>
      </c>
      <c r="AM17" s="179">
        <f t="shared" si="6"/>
        <v>10</v>
      </c>
      <c r="AN17" s="23">
        <v>0.38194444444444442</v>
      </c>
      <c r="AO17" s="23">
        <v>0.45141203703703708</v>
      </c>
      <c r="AP17" s="180">
        <f t="shared" si="7"/>
        <v>6.9467592592592664E-2</v>
      </c>
      <c r="AQ17" s="181">
        <v>6.9444444444444434E-2</v>
      </c>
      <c r="AR17" s="182">
        <f t="shared" si="8"/>
        <v>0</v>
      </c>
      <c r="AS17" s="183">
        <f t="shared" si="9"/>
        <v>0</v>
      </c>
      <c r="AT17" s="494">
        <f t="shared" si="10"/>
        <v>10</v>
      </c>
      <c r="AU17" s="185">
        <f t="shared" si="11"/>
        <v>39.500000000000007</v>
      </c>
      <c r="AV17" s="103">
        <f t="shared" si="12"/>
        <v>6</v>
      </c>
      <c r="AW17" s="102">
        <f t="shared" si="13"/>
        <v>10</v>
      </c>
      <c r="AX17" s="103">
        <f t="shared" si="14"/>
        <v>4</v>
      </c>
      <c r="AY17" s="365">
        <f t="shared" si="15"/>
        <v>49.500000000000007</v>
      </c>
      <c r="AZ17" s="300">
        <f t="shared" si="16"/>
        <v>6</v>
      </c>
      <c r="BA17" s="70"/>
      <c r="BB17" s="64">
        <v>2</v>
      </c>
      <c r="BC17" s="186">
        <f t="shared" si="17"/>
        <v>10</v>
      </c>
      <c r="BD17" s="367"/>
      <c r="BE17" s="186">
        <f t="shared" si="18"/>
        <v>0</v>
      </c>
      <c r="BF17" s="201">
        <v>1.6203703703703703E-3</v>
      </c>
      <c r="BG17" s="21">
        <v>1.689814814814815E-3</v>
      </c>
      <c r="BH17" s="188">
        <f t="shared" si="19"/>
        <v>6.0000000000000204</v>
      </c>
      <c r="BI17" s="186">
        <f t="shared" si="20"/>
        <v>1.2000000000000042</v>
      </c>
      <c r="BJ17" s="65"/>
      <c r="BK17" s="292">
        <f t="shared" si="21"/>
        <v>11.200000000000005</v>
      </c>
      <c r="BL17" s="202">
        <f t="shared" si="22"/>
        <v>60.70000000000001</v>
      </c>
      <c r="BM17" s="203">
        <f t="shared" si="23"/>
        <v>39.500000000000007</v>
      </c>
      <c r="BN17" s="127">
        <f t="shared" si="24"/>
        <v>6</v>
      </c>
      <c r="BO17" s="204">
        <f t="shared" si="25"/>
        <v>10</v>
      </c>
      <c r="BP17" s="103">
        <f t="shared" si="26"/>
        <v>4</v>
      </c>
      <c r="BQ17" s="204">
        <f t="shared" si="27"/>
        <v>11.200000000000005</v>
      </c>
      <c r="BR17" s="103">
        <f t="shared" si="28"/>
        <v>6</v>
      </c>
      <c r="BS17" s="298">
        <f t="shared" si="29"/>
        <v>60.70000000000001</v>
      </c>
      <c r="BT17" s="299">
        <f t="shared" si="30"/>
        <v>6</v>
      </c>
      <c r="BU17" s="139">
        <f t="shared" si="31"/>
        <v>6</v>
      </c>
      <c r="BV17" s="32"/>
      <c r="BW17" s="205">
        <f t="shared" si="32"/>
        <v>0</v>
      </c>
      <c r="BX17" s="195"/>
      <c r="BY17" s="195"/>
      <c r="BZ17" s="195"/>
      <c r="CA17" s="195"/>
      <c r="CB17" s="195"/>
      <c r="CC17" s="195"/>
      <c r="CD17" s="195"/>
      <c r="CE17" s="195"/>
      <c r="CF17" s="195"/>
      <c r="CG17" s="195"/>
      <c r="CH17" s="195"/>
      <c r="CI17" s="195"/>
      <c r="CJ17" s="195"/>
      <c r="CK17" s="195"/>
      <c r="CL17" s="195"/>
      <c r="CM17" s="195"/>
      <c r="CN17" s="195"/>
      <c r="CO17" s="195"/>
      <c r="CP17" s="195"/>
      <c r="CQ17" s="206"/>
      <c r="CR17" s="482">
        <f t="shared" si="33"/>
        <v>39.500000000000007</v>
      </c>
      <c r="CS17" s="480">
        <f t="shared" si="34"/>
        <v>6</v>
      </c>
      <c r="CT17" s="482">
        <f t="shared" si="36"/>
        <v>15.333333333333334</v>
      </c>
      <c r="CU17" s="480">
        <f t="shared" si="37"/>
        <v>6</v>
      </c>
    </row>
    <row r="18" spans="1:99" ht="6.95" customHeight="1" thickBot="1" x14ac:dyDescent="0.35">
      <c r="A18" s="574"/>
      <c r="B18" s="575"/>
      <c r="C18" s="576"/>
      <c r="D18" s="577"/>
      <c r="E18" s="578"/>
      <c r="F18" s="579"/>
      <c r="G18" s="580"/>
      <c r="H18" s="581"/>
      <c r="I18" s="581"/>
      <c r="J18" s="581"/>
      <c r="K18" s="581"/>
      <c r="L18" s="582"/>
      <c r="M18" s="580"/>
      <c r="N18" s="581"/>
      <c r="O18" s="581"/>
      <c r="P18" s="581"/>
      <c r="Q18" s="581"/>
      <c r="R18" s="582"/>
      <c r="S18" s="580"/>
      <c r="T18" s="581"/>
      <c r="U18" s="581"/>
      <c r="V18" s="581"/>
      <c r="W18" s="581"/>
      <c r="X18" s="582"/>
      <c r="Y18" s="534"/>
      <c r="Z18" s="535"/>
      <c r="AA18" s="536"/>
      <c r="AB18" s="537"/>
      <c r="AC18" s="537"/>
      <c r="AD18" s="537"/>
      <c r="AE18" s="538"/>
      <c r="AF18" s="539"/>
      <c r="AG18" s="540"/>
      <c r="AH18" s="541"/>
      <c r="AI18" s="542"/>
      <c r="AJ18" s="542"/>
      <c r="AK18" s="541"/>
      <c r="AL18" s="541"/>
      <c r="AM18" s="543"/>
      <c r="AN18" s="544"/>
      <c r="AO18" s="544"/>
      <c r="AP18" s="545"/>
      <c r="AQ18" s="546"/>
      <c r="AR18" s="547"/>
      <c r="AS18" s="548"/>
      <c r="AT18" s="549"/>
      <c r="AU18" s="550"/>
      <c r="AV18" s="160"/>
      <c r="AW18" s="551"/>
      <c r="AX18" s="160"/>
      <c r="AY18" s="552"/>
      <c r="AZ18" s="553"/>
      <c r="BA18" s="554"/>
      <c r="BB18" s="555"/>
      <c r="BC18" s="556"/>
      <c r="BD18" s="557"/>
      <c r="BE18" s="556"/>
      <c r="BF18" s="558"/>
      <c r="BG18" s="559"/>
      <c r="BH18" s="560"/>
      <c r="BI18" s="556"/>
      <c r="BJ18" s="561"/>
      <c r="BK18" s="562"/>
      <c r="BL18" s="563"/>
      <c r="BM18" s="564"/>
      <c r="BN18" s="565"/>
      <c r="BO18" s="566"/>
      <c r="BP18" s="160"/>
      <c r="BQ18" s="566"/>
      <c r="BR18" s="160"/>
      <c r="BS18" s="567"/>
      <c r="BT18" s="553"/>
      <c r="BU18" s="169"/>
      <c r="BV18" s="568"/>
      <c r="BW18" s="569"/>
      <c r="BX18" s="570"/>
      <c r="BY18" s="570"/>
      <c r="BZ18" s="570"/>
      <c r="CA18" s="570"/>
      <c r="CB18" s="570"/>
      <c r="CC18" s="570"/>
      <c r="CD18" s="570"/>
      <c r="CE18" s="570"/>
      <c r="CF18" s="570"/>
      <c r="CG18" s="570"/>
      <c r="CH18" s="570"/>
      <c r="CI18" s="570"/>
      <c r="CJ18" s="570"/>
      <c r="CK18" s="570"/>
      <c r="CL18" s="570"/>
      <c r="CM18" s="570"/>
      <c r="CN18" s="570"/>
      <c r="CO18" s="570"/>
      <c r="CP18" s="570"/>
      <c r="CQ18" s="571"/>
      <c r="CR18" s="572"/>
      <c r="CS18" s="573"/>
      <c r="CT18" s="572"/>
      <c r="CU18" s="573"/>
    </row>
  </sheetData>
  <sortState ref="A63:XFD68">
    <sortCondition ref="BS63:BS68"/>
  </sortState>
  <mergeCells count="11">
    <mergeCell ref="BM5:BT6"/>
    <mergeCell ref="Y5:AF6"/>
    <mergeCell ref="A8:A10"/>
    <mergeCell ref="B8:B10"/>
    <mergeCell ref="C8:C10"/>
    <mergeCell ref="D8:D10"/>
    <mergeCell ref="AJ5:AM6"/>
    <mergeCell ref="AU5:AZ6"/>
    <mergeCell ref="BA5:BK6"/>
    <mergeCell ref="E5:X6"/>
    <mergeCell ref="S7:X7"/>
  </mergeCells>
  <phoneticPr fontId="11" type="noConversion"/>
  <hyperlinks>
    <hyperlink ref="AD10" r:id="rId1" display="mailto:=10*@somme(E6:I6)"/>
  </hyperlinks>
  <printOptions horizontalCentered="1"/>
  <pageMargins left="0" right="0" top="0.67" bottom="0.67" header="0.24000000000000002" footer="0.55000000000000004"/>
  <pageSetup paperSize="9" scale="80" fitToHeight="2" orientation="portrait" horizontalDpi="4294967292" verticalDpi="4294967292" r:id="rId2"/>
  <headerFooter alignWithMargins="0">
    <oddHeader>&amp;L&amp;12&amp;UConcours International d'Attelage de Tradition de CUTS&amp;C&amp;16
&amp;R&amp;12&amp;U 25-26 mai 2015</oddHeader>
    <oddFooter>&amp;L&amp;F, le &amp;D à &amp;T&amp;RPage &amp;P sur &amp;N</oddFooter>
  </headerFooter>
  <colBreaks count="1" manualBreakCount="1">
    <brk id="50" max="1048575" man="1"/>
  </colBreaks>
  <legacyDrawing r:id="rId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11</vt:i4>
      </vt:variant>
    </vt:vector>
  </HeadingPairs>
  <TitlesOfParts>
    <vt:vector size="13" baseType="lpstr">
      <vt:lpstr>Préparation</vt:lpstr>
      <vt:lpstr>Classements</vt:lpstr>
      <vt:lpstr>Classements!Afdrukbereik</vt:lpstr>
      <vt:lpstr>Préparation!Afdrukbereik</vt:lpstr>
      <vt:lpstr>Classements!Afdruktitels</vt:lpstr>
      <vt:lpstr>Préparation!Afdruktitels</vt:lpstr>
      <vt:lpstr>Classements!Général</vt:lpstr>
      <vt:lpstr>Horaires.de.passage</vt:lpstr>
      <vt:lpstr>Classements!Maniabilité</vt:lpstr>
      <vt:lpstr>Classements!Présentation</vt:lpstr>
      <vt:lpstr>Présentation.détail</vt:lpstr>
      <vt:lpstr>Classements!Provisoire</vt:lpstr>
      <vt:lpstr>Classements!Routier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</dc:creator>
  <cp:lastModifiedBy>Windows-gebruiker</cp:lastModifiedBy>
  <cp:lastPrinted>2013-05-26T15:31:12Z</cp:lastPrinted>
  <dcterms:created xsi:type="dcterms:W3CDTF">2003-06-08T10:08:19Z</dcterms:created>
  <dcterms:modified xsi:type="dcterms:W3CDTF">2020-02-03T20:39:50Z</dcterms:modified>
</cp:coreProperties>
</file>